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16-22-016_III_0059 Choteč most ev.č. 0059-3 přes Radotínský potok\E_Základy organizace výstavby\E1_Záborový elaborát\"/>
    </mc:Choice>
  </mc:AlternateContent>
  <bookViews>
    <workbookView xWindow="0" yWindow="0" windowWidth="28800" windowHeight="11835"/>
  </bookViews>
  <sheets>
    <sheet name="KÚ Choteč u Prahy" sheetId="1" r:id="rId1"/>
  </sheets>
  <definedNames>
    <definedName name="_xlnm.Print_Titles" localSheetId="0">'KÚ Choteč u Prahy'!$1:$8</definedName>
    <definedName name="_xlnm.Print_Area" localSheetId="0">'KÚ Choteč u Prahy'!$A$1:$Q$34</definedName>
  </definedNames>
  <calcPr calcId="152511"/>
</workbook>
</file>

<file path=xl/calcChain.xml><?xml version="1.0" encoding="utf-8"?>
<calcChain xmlns="http://schemas.openxmlformats.org/spreadsheetml/2006/main">
  <c r="F16" i="1" l="1"/>
  <c r="F11" i="1"/>
  <c r="F10" i="1"/>
  <c r="F15" i="1"/>
  <c r="F18" i="1"/>
  <c r="F17" i="1"/>
  <c r="F14" i="1"/>
  <c r="F13" i="1" l="1"/>
  <c r="O21" i="1" l="1"/>
  <c r="N21" i="1"/>
  <c r="M21" i="1"/>
  <c r="R9" i="1" l="1"/>
  <c r="S9" i="1"/>
  <c r="T9" i="1"/>
  <c r="V9" i="1"/>
  <c r="W9" i="1"/>
  <c r="X9" i="1"/>
  <c r="Y9" i="1"/>
  <c r="Z9" i="1"/>
  <c r="AA9" i="1"/>
  <c r="AB9" i="1"/>
  <c r="AC9" i="1"/>
  <c r="AD9" i="1"/>
  <c r="AE9" i="1"/>
  <c r="AG9" i="1"/>
  <c r="AH9" i="1"/>
  <c r="AI9" i="1"/>
  <c r="AJ9" i="1"/>
  <c r="AK9" i="1"/>
  <c r="AL9" i="1"/>
  <c r="AM9" i="1"/>
  <c r="AN9" i="1"/>
  <c r="AO9" i="1"/>
  <c r="AP9" i="1"/>
  <c r="AR9" i="1"/>
  <c r="AS9" i="1"/>
  <c r="AT9" i="1"/>
  <c r="AU9" i="1"/>
  <c r="AV9" i="1"/>
  <c r="AW9" i="1"/>
  <c r="AX9" i="1"/>
  <c r="AY9" i="1"/>
  <c r="AZ9" i="1"/>
  <c r="BA9" i="1"/>
  <c r="R12" i="1"/>
  <c r="S12" i="1"/>
  <c r="T12" i="1"/>
  <c r="V12" i="1"/>
  <c r="W12" i="1"/>
  <c r="X12" i="1"/>
  <c r="Y12" i="1"/>
  <c r="Z12" i="1"/>
  <c r="AA12" i="1"/>
  <c r="AB12" i="1"/>
  <c r="AC12" i="1"/>
  <c r="AD12" i="1"/>
  <c r="AE12" i="1"/>
  <c r="AG12" i="1"/>
  <c r="AH12" i="1"/>
  <c r="AI12" i="1"/>
  <c r="AJ12" i="1"/>
  <c r="AK12" i="1"/>
  <c r="AL12" i="1"/>
  <c r="AM12" i="1"/>
  <c r="AN12" i="1"/>
  <c r="AO12" i="1"/>
  <c r="AP12" i="1"/>
  <c r="AR12" i="1"/>
  <c r="AS12" i="1"/>
  <c r="AT12" i="1"/>
  <c r="AU12" i="1"/>
  <c r="AV12" i="1"/>
  <c r="AW12" i="1"/>
  <c r="AX12" i="1"/>
  <c r="AY12" i="1"/>
  <c r="AZ12" i="1"/>
  <c r="BA12" i="1"/>
  <c r="O30" i="1" l="1"/>
  <c r="O26" i="1"/>
  <c r="N32" i="1"/>
  <c r="N28" i="1"/>
  <c r="N24" i="1"/>
  <c r="M30" i="1"/>
  <c r="M26" i="1"/>
  <c r="O33" i="1"/>
  <c r="O29" i="1"/>
  <c r="O25" i="1"/>
  <c r="N31" i="1"/>
  <c r="N27" i="1"/>
  <c r="M33" i="1"/>
  <c r="M29" i="1"/>
  <c r="M25" i="1"/>
  <c r="O32" i="1"/>
  <c r="O28" i="1"/>
  <c r="O24" i="1"/>
  <c r="N30" i="1"/>
  <c r="N26" i="1"/>
  <c r="M32" i="1"/>
  <c r="M28" i="1"/>
  <c r="M24" i="1"/>
  <c r="O31" i="1"/>
  <c r="O27" i="1"/>
  <c r="N33" i="1"/>
  <c r="N29" i="1"/>
  <c r="N25" i="1"/>
  <c r="M31" i="1"/>
  <c r="M27" i="1"/>
  <c r="F9" i="1"/>
  <c r="F12" i="1"/>
  <c r="N23" i="1" l="1"/>
  <c r="N35" i="1" s="1"/>
  <c r="M23" i="1"/>
  <c r="M35" i="1" s="1"/>
  <c r="O23" i="1"/>
  <c r="O35" i="1" s="1"/>
</calcChain>
</file>

<file path=xl/comments1.xml><?xml version="1.0" encoding="utf-8"?>
<comments xmlns="http://schemas.openxmlformats.org/spreadsheetml/2006/main">
  <authors>
    <author>Rybák Jaromír Ing.</author>
  </authors>
  <commentLis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Zadej název kraje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  <charset val="238"/>
          </rPr>
          <t>Zadej název akce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Zadej název obce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" authorId="0" shapeId="0">
      <text>
        <r>
          <rPr>
            <b/>
            <sz val="8"/>
            <color indexed="81"/>
            <rFont val="Tahoma"/>
            <family val="2"/>
            <charset val="238"/>
          </rPr>
          <t>Zadej číslo a název katastrálního území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K3" authorId="0" shapeId="0">
      <text>
        <r>
          <rPr>
            <b/>
            <sz val="8"/>
            <color indexed="81"/>
            <rFont val="Tahoma"/>
            <family val="2"/>
            <charset val="238"/>
          </rPr>
          <t>Zadej měřítko mapového podkladu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  <charset val="238"/>
          </rPr>
          <t>Druh pozemku (dle Vyhl. 190/1996 Sb CUZK):
--------------------------------
  2 orná půda
  3 chmelnice
  4 vinice
  5 zahrada
  6 ovocný sad
  7 trvalý travní porost
10 lesní pozemek
11 vodní plocha
13 zastavěná plocha a nádvoří
14 ostatní plocha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 xml:space="preserve">Způsob využití pozemku </t>
        </r>
        <r>
          <rPr>
            <b/>
            <i/>
            <sz val="8"/>
            <color indexed="81"/>
            <rFont val="Tahoma"/>
            <family val="2"/>
          </rPr>
          <t xml:space="preserve">(k druhu pozemku)
</t>
        </r>
        <r>
          <rPr>
            <b/>
            <sz val="8"/>
            <color indexed="81"/>
            <rFont val="Tahoma"/>
            <family val="2"/>
          </rPr>
          <t xml:space="preserve"> (dle Vyhl. 190/1996 Sb CUZK):
=======================
</t>
        </r>
        <r>
          <rPr>
            <b/>
            <i/>
            <sz val="8"/>
            <color indexed="81"/>
            <rFont val="Tahoma"/>
            <family val="2"/>
          </rPr>
          <t>Druh pozemku 2 až 10</t>
        </r>
        <r>
          <rPr>
            <b/>
            <sz val="8"/>
            <color indexed="81"/>
            <rFont val="Tahoma"/>
            <family val="2"/>
          </rPr>
          <t xml:space="preserve">
- skleník-pařeniště</t>
        </r>
        <r>
          <rPr>
            <b/>
            <i/>
            <sz val="8"/>
            <color indexed="81"/>
            <rFont val="Tahoma"/>
            <family val="2"/>
          </rPr>
          <t xml:space="preserve">
- </t>
        </r>
        <r>
          <rPr>
            <b/>
            <sz val="8"/>
            <color indexed="81"/>
            <rFont val="Tahoma"/>
            <family val="2"/>
          </rPr>
          <t xml:space="preserve">školka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 až 14</t>
        </r>
        <r>
          <rPr>
            <b/>
            <sz val="8"/>
            <color indexed="81"/>
            <rFont val="Tahoma"/>
            <family val="2"/>
          </rPr>
          <t xml:space="preserve">
- plantáž dřevin
----------------------------
</t>
        </r>
        <r>
          <rPr>
            <b/>
            <i/>
            <sz val="8"/>
            <color indexed="81"/>
            <rFont val="Tahoma"/>
            <family val="2"/>
          </rPr>
          <t>Druh pozemku 10</t>
        </r>
        <r>
          <rPr>
            <b/>
            <sz val="8"/>
            <color indexed="81"/>
            <rFont val="Tahoma"/>
            <family val="2"/>
          </rPr>
          <t xml:space="preserve">
- nehospodářský les
- budova na les. pozemku
----------------------------
</t>
        </r>
        <r>
          <rPr>
            <b/>
            <i/>
            <sz val="8"/>
            <color indexed="81"/>
            <rFont val="Tahoma"/>
            <family val="2"/>
          </rPr>
          <t>Druh pozemku 11</t>
        </r>
        <r>
          <rPr>
            <b/>
            <sz val="8"/>
            <color indexed="81"/>
            <rFont val="Tahoma"/>
            <family val="2"/>
          </rPr>
          <t xml:space="preserve">
- rybník
- tok přirozený
- tok umělý
- nádrž přírodní
- nádrž umělá
- zamokřená plocha
----------------------------
</t>
        </r>
        <r>
          <rPr>
            <b/>
            <i/>
            <sz val="8"/>
            <color indexed="81"/>
            <rFont val="Tahoma"/>
            <family val="2"/>
          </rPr>
          <t>Druh pozemku 13</t>
        </r>
        <r>
          <rPr>
            <b/>
            <sz val="8"/>
            <color indexed="81"/>
            <rFont val="Tahoma"/>
            <family val="2"/>
          </rPr>
          <t xml:space="preserve">
- společný dvůr
- zbořeniště
----------------------------
</t>
        </r>
        <r>
          <rPr>
            <b/>
            <i/>
            <sz val="8"/>
            <color indexed="81"/>
            <rFont val="Tahoma"/>
            <family val="2"/>
          </rPr>
          <t>Druh pozemku 14</t>
        </r>
        <r>
          <rPr>
            <b/>
            <sz val="8"/>
            <color indexed="81"/>
            <rFont val="Tahoma"/>
            <family val="2"/>
          </rPr>
          <t xml:space="preserve">
- dráha
- dálnice
- silnice
- ostatní dopravní plocha
- zeleň
- hřbitov-urn. háj
- kult. a osvět. plocha
- manipulační plocha
- skládka
- jiná plocha
- neplodná půda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10, 14</t>
        </r>
        <r>
          <rPr>
            <b/>
            <sz val="8"/>
            <color indexed="81"/>
            <rFont val="Tahoma"/>
            <family val="2"/>
          </rPr>
          <t xml:space="preserve">
- ostatní komunikace
- sport. a rekr. plocha
- dobývací prostor
----------------------------
</t>
        </r>
      </text>
    </comment>
  </commentList>
</comments>
</file>

<file path=xl/sharedStrings.xml><?xml version="1.0" encoding="utf-8"?>
<sst xmlns="http://schemas.openxmlformats.org/spreadsheetml/2006/main" count="143" uniqueCount="94">
  <si>
    <t>Akce:</t>
  </si>
  <si>
    <t>Obec:</t>
  </si>
  <si>
    <t>Katastrální území:</t>
  </si>
  <si>
    <t>Zakázkové číslo:</t>
  </si>
  <si>
    <t>VÝPIS ZE SOUBORU PARCEL</t>
  </si>
  <si>
    <t>LV</t>
  </si>
  <si>
    <t>m2</t>
  </si>
  <si>
    <t>CELKEM</t>
  </si>
  <si>
    <t>Pol. č.</t>
  </si>
  <si>
    <t>z toho ZPF celkem</t>
  </si>
  <si>
    <t>z toho LPF celkem</t>
  </si>
  <si>
    <t>z toho ostatní plochy</t>
  </si>
  <si>
    <t>- orná půda</t>
  </si>
  <si>
    <t>Kód BPEJ</t>
  </si>
  <si>
    <t>ZÁBOR POZEMKU</t>
  </si>
  <si>
    <t>orná půda</t>
  </si>
  <si>
    <t>- zahrada</t>
  </si>
  <si>
    <t>zahrada</t>
  </si>
  <si>
    <t>lesní pozemek</t>
  </si>
  <si>
    <t>ostatní</t>
  </si>
  <si>
    <t>z toho vodní plochy</t>
  </si>
  <si>
    <t>Kraj:</t>
  </si>
  <si>
    <t>Výměra</t>
  </si>
  <si>
    <t>Druh pozemku</t>
  </si>
  <si>
    <t>Způsob využití pozemku</t>
  </si>
  <si>
    <t>Vlastník</t>
  </si>
  <si>
    <t>Trvalý</t>
  </si>
  <si>
    <t>Dočasný</t>
  </si>
  <si>
    <t>do 1 roku</t>
  </si>
  <si>
    <t>nad 1 rok</t>
  </si>
  <si>
    <t>Měřítko:</t>
  </si>
  <si>
    <t>- ovocný sad</t>
  </si>
  <si>
    <t>- trvalý travní porost</t>
  </si>
  <si>
    <t>z toho zastavěné plochy</t>
  </si>
  <si>
    <t>- vinice</t>
  </si>
  <si>
    <t>- chmelnice</t>
  </si>
  <si>
    <t>chmelnice</t>
  </si>
  <si>
    <t>vinice</t>
  </si>
  <si>
    <t>ovocný sad</t>
  </si>
  <si>
    <t>travní porost</t>
  </si>
  <si>
    <t>vodní plocha</t>
  </si>
  <si>
    <t>zastav. plochy</t>
  </si>
  <si>
    <t>Parcelní číslo
dle KN</t>
  </si>
  <si>
    <t>Parcelní číslo
dle PK</t>
  </si>
  <si>
    <t>ZPF/LPF</t>
  </si>
  <si>
    <t>Chráněné území</t>
  </si>
  <si>
    <t>Stavební objekt</t>
  </si>
  <si>
    <t>Poznámka</t>
  </si>
  <si>
    <t>kontrola</t>
  </si>
  <si>
    <t>součet</t>
  </si>
  <si>
    <t>zbytek KN</t>
  </si>
  <si>
    <t>zbytek PK</t>
  </si>
  <si>
    <t>1</t>
  </si>
  <si>
    <t>2</t>
  </si>
  <si>
    <t>3</t>
  </si>
  <si>
    <t>4</t>
  </si>
  <si>
    <t>1:250</t>
  </si>
  <si>
    <t>5</t>
  </si>
  <si>
    <t>6</t>
  </si>
  <si>
    <t>7</t>
  </si>
  <si>
    <t>8</t>
  </si>
  <si>
    <t>9</t>
  </si>
  <si>
    <t>SO 201</t>
  </si>
  <si>
    <t>10</t>
  </si>
  <si>
    <t>340/1</t>
  </si>
  <si>
    <t>SJM Kačur Martin Ing. A Kačurová Eva
Sartoriova 31/2
Břevnov, 16900 Praha 6</t>
  </si>
  <si>
    <t>346/1</t>
  </si>
  <si>
    <t>Holeček Václav
Kaštanová 1460/7, Kobylisy
18200 Praha 8</t>
  </si>
  <si>
    <t>347/1</t>
  </si>
  <si>
    <t>Kolegiální kapitula Všech svatých
na Hradě pražském
Thákurova 676/3
Dejvice, 16000 Praha 6</t>
  </si>
  <si>
    <t>408</t>
  </si>
  <si>
    <t>Středočeský kraj
Zborovská 81/11
Smíchov, 15000 Praha 5</t>
  </si>
  <si>
    <t>440</t>
  </si>
  <si>
    <t>445/2</t>
  </si>
  <si>
    <t>Čepelová Jarmila
č.p. 26
25226 Choteč</t>
  </si>
  <si>
    <t>445/3</t>
  </si>
  <si>
    <t>Česká republika
Povodí Vltavy, státní podnik
Holečkova 106/8
Smíchov, 15000 Praha 5</t>
  </si>
  <si>
    <t>83/1</t>
  </si>
  <si>
    <r>
      <t xml:space="preserve">Kilingerová Vlasta
</t>
    </r>
    <r>
      <rPr>
        <sz val="6"/>
        <rFont val="Arial CE"/>
        <charset val="238"/>
      </rPr>
      <t>Marie Cibulkové 634/9</t>
    </r>
    <r>
      <rPr>
        <sz val="7"/>
        <rFont val="Arial CE"/>
        <family val="2"/>
        <charset val="238"/>
      </rPr>
      <t xml:space="preserve">
Nusle, 14000 Praha 4</t>
    </r>
  </si>
  <si>
    <t>84</t>
  </si>
  <si>
    <t>85/1</t>
  </si>
  <si>
    <t>Středočeský</t>
  </si>
  <si>
    <t>Choteč (539287)</t>
  </si>
  <si>
    <t>Choteč u Prahy (652989)</t>
  </si>
  <si>
    <t>III/0059 Choteč, most ev.č. 0059-3</t>
  </si>
  <si>
    <t>most přes Radotínský potok</t>
  </si>
  <si>
    <t>16-22-016</t>
  </si>
  <si>
    <t>ostatní plocha</t>
  </si>
  <si>
    <t>47101</t>
  </si>
  <si>
    <t>43756
47101</t>
  </si>
  <si>
    <t>KBJ Velkoobchody s.r.o.
Slivenecká 24, 25225 Ořech</t>
  </si>
  <si>
    <t>11</t>
  </si>
  <si>
    <t>458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</si>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</sst>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\ #0"/>
  </numFmts>
  <fonts count="19" x14ac:knownFonts="1"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5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7"/>
      <name val="Arial CE"/>
      <family val="2"/>
      <charset val="238"/>
    </font>
    <font>
      <sz val="10"/>
      <color indexed="10"/>
      <name val="Arial CE"/>
      <family val="2"/>
      <charset val="238"/>
    </font>
    <font>
      <sz val="7"/>
      <color indexed="10"/>
      <name val="Arial CE"/>
      <family val="2"/>
      <charset val="238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protection hidden="1"/>
    </xf>
  </cellStyleXfs>
  <cellXfs count="133">
    <xf numFmtId="0" fontId="0" fillId="0" borderId="0" xfId="0">
      <protection hidden="1"/>
    </xf>
    <xf numFmtId="1" fontId="4" fillId="0" borderId="0" xfId="0" applyNumberFormat="1" applyFont="1" applyBorder="1" applyAlignment="1">
      <alignment horizontal="right" vertical="center" wrapText="1"/>
      <protection hidden="1"/>
    </xf>
    <xf numFmtId="1" fontId="0" fillId="0" borderId="0" xfId="0" applyNumberFormat="1" applyFont="1" applyFill="1" applyBorder="1" applyAlignment="1">
      <protection hidden="1"/>
    </xf>
    <xf numFmtId="1" fontId="8" fillId="0" borderId="0" xfId="0" applyNumberFormat="1" applyFont="1" applyFill="1" applyBorder="1" applyAlignment="1">
      <alignment horizontal="center" vertical="center" wrapText="1"/>
      <protection hidden="1"/>
    </xf>
    <xf numFmtId="1" fontId="1" fillId="0" borderId="0" xfId="0" applyNumberFormat="1" applyFont="1" applyBorder="1" applyAlignment="1">
      <alignment horizontal="centerContinuous" vertical="center" wrapText="1"/>
      <protection hidden="1"/>
    </xf>
    <xf numFmtId="1" fontId="1" fillId="0" borderId="0" xfId="0" applyNumberFormat="1" applyFont="1" applyBorder="1" applyAlignment="1">
      <alignment horizontal="right" vertical="center" wrapText="1"/>
      <protection hidden="1"/>
    </xf>
    <xf numFmtId="49" fontId="6" fillId="0" borderId="0" xfId="0" applyNumberFormat="1" applyFont="1" applyFill="1" applyBorder="1" applyAlignment="1">
      <alignment horizontal="center" vertical="center" wrapText="1"/>
      <protection hidden="1"/>
    </xf>
    <xf numFmtId="49" fontId="6" fillId="0" borderId="0" xfId="0" applyNumberFormat="1" applyFont="1" applyBorder="1" applyAlignment="1">
      <alignment horizontal="right" vertical="center" wrapText="1"/>
      <protection hidden="1"/>
    </xf>
    <xf numFmtId="49" fontId="6" fillId="0" borderId="0" xfId="0" applyNumberFormat="1" applyFont="1" applyBorder="1" applyAlignment="1">
      <alignment horizontal="center" vertical="center" wrapText="1"/>
      <protection hidden="1"/>
    </xf>
    <xf numFmtId="49" fontId="6" fillId="0" borderId="0" xfId="0" applyNumberFormat="1" applyFont="1" applyFill="1" applyBorder="1" applyAlignment="1">
      <alignment horizontal="right" vertical="center" wrapText="1"/>
      <protection hidden="1"/>
    </xf>
    <xf numFmtId="49" fontId="6" fillId="0" borderId="2" xfId="0" applyNumberFormat="1" applyFont="1" applyFill="1" applyBorder="1" applyAlignment="1">
      <alignment horizontal="right" vertical="center" wrapText="1"/>
      <protection hidden="1"/>
    </xf>
    <xf numFmtId="164" fontId="6" fillId="0" borderId="3" xfId="0" applyNumberFormat="1" applyFont="1" applyBorder="1" applyAlignment="1">
      <alignment horizontal="right" vertical="center" wrapText="1"/>
      <protection hidden="1"/>
    </xf>
    <xf numFmtId="164" fontId="6" fillId="0" borderId="4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5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6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4" xfId="0" applyNumberFormat="1" applyFont="1" applyBorder="1" applyAlignment="1" applyProtection="1">
      <alignment horizontal="right" vertical="center" wrapText="1"/>
      <protection hidden="1"/>
    </xf>
    <xf numFmtId="49" fontId="6" fillId="0" borderId="4" xfId="0" applyNumberFormat="1" applyFont="1" applyBorder="1" applyAlignment="1" applyProtection="1">
      <alignment horizontal="right" vertical="center" wrapText="1"/>
      <protection locked="0" hidden="1"/>
    </xf>
    <xf numFmtId="164" fontId="6" fillId="0" borderId="4" xfId="0" applyNumberFormat="1" applyFont="1" applyBorder="1" applyAlignment="1" applyProtection="1">
      <alignment horizontal="right" vertical="center" wrapText="1"/>
      <protection locked="0" hidden="1"/>
    </xf>
    <xf numFmtId="49" fontId="6" fillId="0" borderId="3" xfId="0" applyNumberFormat="1" applyFont="1" applyBorder="1" applyAlignment="1" applyProtection="1">
      <alignment horizontal="center" vertical="center" wrapText="1"/>
      <protection locked="0" hidden="1"/>
    </xf>
    <xf numFmtId="49" fontId="6" fillId="0" borderId="3" xfId="0" applyNumberFormat="1" applyFont="1" applyBorder="1" applyAlignment="1" applyProtection="1">
      <alignment horizontal="right" vertical="center" wrapText="1"/>
      <protection locked="0" hidden="1"/>
    </xf>
    <xf numFmtId="164" fontId="6" fillId="0" borderId="3" xfId="0" applyNumberFormat="1" applyFont="1" applyBorder="1" applyAlignment="1" applyProtection="1">
      <alignment horizontal="right" vertical="center" wrapText="1"/>
      <protection locked="0" hidden="1"/>
    </xf>
    <xf numFmtId="164" fontId="9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3" xfId="0" applyNumberFormat="1" applyFont="1" applyBorder="1" applyAlignment="1" applyProtection="1">
      <alignment horizontal="center" vertical="center" wrapText="1"/>
      <protection locked="0" hidden="1"/>
    </xf>
    <xf numFmtId="1" fontId="0" fillId="0" borderId="0" xfId="0" applyNumberFormat="1" applyFill="1" applyBorder="1" applyAlignment="1">
      <protection hidden="1"/>
    </xf>
    <xf numFmtId="1" fontId="4" fillId="0" borderId="0" xfId="0" applyNumberFormat="1" applyFont="1" applyBorder="1" applyAlignment="1">
      <alignment horizontal="center" vertical="center" wrapText="1"/>
      <protection hidden="1"/>
    </xf>
    <xf numFmtId="164" fontId="14" fillId="0" borderId="3" xfId="0" applyNumberFormat="1" applyFont="1" applyBorder="1" applyAlignment="1" applyProtection="1">
      <alignment horizontal="right" vertical="center" wrapText="1"/>
      <protection locked="0" hidden="1"/>
    </xf>
    <xf numFmtId="0" fontId="1" fillId="0" borderId="0" xfId="0" applyFont="1">
      <protection hidden="1"/>
    </xf>
    <xf numFmtId="0" fontId="1" fillId="0" borderId="0" xfId="0" applyFont="1" applyAlignment="1">
      <alignment horizontal="center"/>
      <protection hidden="1"/>
    </xf>
    <xf numFmtId="164" fontId="6" fillId="0" borderId="3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Protection="1">
      <protection hidden="1"/>
    </xf>
    <xf numFmtId="0" fontId="11" fillId="0" borderId="7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10" fillId="2" borderId="0" xfId="0" applyFont="1" applyFill="1" applyBorder="1" applyProtection="1">
      <protection hidden="1"/>
    </xf>
    <xf numFmtId="164" fontId="11" fillId="0" borderId="0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49" fontId="4" fillId="0" borderId="0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Font="1" applyFill="1" applyBorder="1" applyAlignment="1" applyProtection="1">
      <protection locked="0"/>
    </xf>
    <xf numFmtId="164" fontId="6" fillId="0" borderId="9" xfId="0" applyNumberFormat="1" applyFont="1" applyBorder="1" applyAlignment="1">
      <alignment horizontal="right" vertical="center" wrapText="1"/>
      <protection hidden="1"/>
    </xf>
    <xf numFmtId="164" fontId="9" fillId="0" borderId="9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10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8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11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7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12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8" xfId="0" applyNumberFormat="1" applyFont="1" applyBorder="1" applyAlignment="1" applyProtection="1">
      <alignment horizontal="right" vertical="center" wrapText="1"/>
      <protection hidden="1"/>
    </xf>
    <xf numFmtId="0" fontId="1" fillId="0" borderId="0" xfId="0" applyFont="1" applyBorder="1" applyAlignment="1">
      <alignment horizontal="center"/>
      <protection hidden="1"/>
    </xf>
    <xf numFmtId="0" fontId="1" fillId="0" borderId="0" xfId="0" applyFont="1" applyBorder="1">
      <protection hidden="1"/>
    </xf>
    <xf numFmtId="164" fontId="6" fillId="0" borderId="7" xfId="0" applyNumberFormat="1" applyFont="1" applyBorder="1" applyAlignment="1" applyProtection="1">
      <alignment horizontal="right" vertical="center" wrapText="1"/>
      <protection hidden="1"/>
    </xf>
    <xf numFmtId="0" fontId="0" fillId="2" borderId="0" xfId="0" applyFill="1">
      <protection hidden="1"/>
    </xf>
    <xf numFmtId="0" fontId="6" fillId="0" borderId="4" xfId="0" applyNumberFormat="1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164" fontId="1" fillId="0" borderId="0" xfId="0" applyNumberFormat="1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49" fontId="6" fillId="0" borderId="9" xfId="0" applyNumberFormat="1" applyFont="1" applyBorder="1" applyAlignment="1" applyProtection="1">
      <alignment horizontal="left" vertical="center" wrapText="1"/>
      <protection locked="0" hidden="1"/>
    </xf>
    <xf numFmtId="49" fontId="6" fillId="0" borderId="13" xfId="0" applyNumberFormat="1" applyFont="1" applyBorder="1" applyAlignment="1" applyProtection="1">
      <alignment horizontal="left" vertical="center" wrapText="1"/>
      <protection locked="0" hidden="1"/>
    </xf>
    <xf numFmtId="49" fontId="6" fillId="0" borderId="14" xfId="0" applyNumberFormat="1" applyFont="1" applyBorder="1" applyAlignment="1">
      <alignment horizontal="right" vertical="center" wrapText="1"/>
      <protection hidden="1"/>
    </xf>
    <xf numFmtId="49" fontId="6" fillId="0" borderId="14" xfId="0" applyNumberFormat="1" applyFont="1" applyBorder="1" applyAlignment="1">
      <alignment horizontal="center" vertical="center" wrapText="1"/>
      <protection hidden="1"/>
    </xf>
    <xf numFmtId="49" fontId="6" fillId="0" borderId="15" xfId="0" applyNumberFormat="1" applyFont="1" applyFill="1" applyBorder="1" applyAlignment="1">
      <alignment horizontal="center" vertical="center" wrapText="1"/>
      <protection hidden="1"/>
    </xf>
    <xf numFmtId="49" fontId="6" fillId="0" borderId="16" xfId="0" applyNumberFormat="1" applyFont="1" applyBorder="1" applyAlignment="1">
      <alignment horizontal="center" vertical="center" wrapText="1"/>
      <protection hidden="1"/>
    </xf>
    <xf numFmtId="1" fontId="6" fillId="0" borderId="16" xfId="0" applyNumberFormat="1" applyFont="1" applyBorder="1" applyAlignment="1">
      <alignment horizontal="center" vertical="center" wrapText="1"/>
      <protection hidden="1"/>
    </xf>
    <xf numFmtId="1" fontId="14" fillId="0" borderId="16" xfId="0" applyNumberFormat="1" applyFont="1" applyBorder="1" applyAlignment="1">
      <alignment horizontal="center" vertical="center" wrapText="1"/>
      <protection hidden="1"/>
    </xf>
    <xf numFmtId="0" fontId="6" fillId="0" borderId="3" xfId="0" applyNumberFormat="1" applyFont="1" applyBorder="1" applyAlignment="1" applyProtection="1">
      <alignment horizontal="right" vertical="center" wrapText="1"/>
      <protection locked="0" hidden="1"/>
    </xf>
    <xf numFmtId="49" fontId="0" fillId="0" borderId="0" xfId="0" applyNumberFormat="1" applyFill="1" applyBorder="1" applyAlignment="1" applyProtection="1">
      <protection locked="0"/>
    </xf>
    <xf numFmtId="49" fontId="6" fillId="0" borderId="3" xfId="0" applyNumberFormat="1" applyFont="1" applyBorder="1" applyAlignment="1" applyProtection="1">
      <alignment horizontal="center" vertical="center" textRotation="90" wrapText="1"/>
      <protection locked="0" hidden="1"/>
    </xf>
    <xf numFmtId="49" fontId="6" fillId="0" borderId="13" xfId="0" applyNumberFormat="1" applyFont="1" applyBorder="1" applyAlignment="1">
      <alignment horizontal="center" vertical="center" wrapText="1"/>
      <protection hidden="1"/>
    </xf>
    <xf numFmtId="1" fontId="6" fillId="0" borderId="1" xfId="0" applyNumberFormat="1" applyFont="1" applyBorder="1" applyAlignment="1">
      <alignment horizontal="center" vertical="center" wrapText="1"/>
      <protection hidden="1"/>
    </xf>
    <xf numFmtId="1" fontId="6" fillId="0" borderId="8" xfId="0" applyNumberFormat="1" applyFont="1" applyBorder="1" applyAlignment="1">
      <alignment horizontal="center" vertical="center" wrapText="1"/>
      <protection hidden="1"/>
    </xf>
    <xf numFmtId="1" fontId="3" fillId="0" borderId="23" xfId="0" applyNumberFormat="1" applyFont="1" applyBorder="1" applyAlignment="1">
      <alignment horizontal="centerContinuous" vertical="center" wrapText="1"/>
      <protection hidden="1"/>
    </xf>
    <xf numFmtId="1" fontId="2" fillId="0" borderId="24" xfId="0" applyNumberFormat="1" applyFont="1" applyBorder="1" applyAlignment="1">
      <alignment horizontal="centerContinuous" vertical="center" wrapText="1"/>
      <protection hidden="1"/>
    </xf>
    <xf numFmtId="1" fontId="2" fillId="0" borderId="25" xfId="0" applyNumberFormat="1" applyFont="1" applyBorder="1" applyAlignment="1">
      <alignment horizontal="centerContinuous" vertical="center" wrapText="1"/>
      <protection hidden="1"/>
    </xf>
    <xf numFmtId="49" fontId="6" fillId="0" borderId="32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33" xfId="0" applyNumberFormat="1" applyFont="1" applyBorder="1" applyAlignment="1" applyProtection="1">
      <alignment horizontal="center" vertical="center" wrapText="1"/>
      <protection locked="0" hidden="1"/>
    </xf>
    <xf numFmtId="49" fontId="6" fillId="0" borderId="34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35" xfId="0" applyNumberFormat="1" applyFont="1" applyBorder="1" applyAlignment="1" applyProtection="1">
      <alignment horizontal="center" vertical="center" wrapText="1"/>
      <protection locked="0" hidden="1"/>
    </xf>
    <xf numFmtId="49" fontId="6" fillId="0" borderId="36" xfId="0" applyNumberFormat="1" applyFont="1" applyFill="1" applyBorder="1" applyAlignment="1">
      <alignment horizontal="center" vertical="center" wrapText="1"/>
      <protection hidden="1"/>
    </xf>
    <xf numFmtId="49" fontId="6" fillId="0" borderId="33" xfId="0" applyNumberFormat="1" applyFont="1" applyBorder="1" applyAlignment="1">
      <alignment horizontal="center" vertical="center" wrapText="1"/>
      <protection hidden="1"/>
    </xf>
    <xf numFmtId="49" fontId="5" fillId="0" borderId="37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39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39" xfId="0" applyNumberFormat="1" applyFont="1" applyBorder="1" applyAlignment="1" applyProtection="1">
      <alignment horizontal="center" vertical="center" wrapText="1"/>
      <protection hidden="1"/>
    </xf>
    <xf numFmtId="49" fontId="6" fillId="0" borderId="40" xfId="0" applyNumberFormat="1" applyFont="1" applyFill="1" applyBorder="1" applyAlignment="1">
      <alignment horizontal="center" vertical="center" wrapText="1"/>
      <protection hidden="1"/>
    </xf>
    <xf numFmtId="49" fontId="6" fillId="0" borderId="41" xfId="0" applyNumberFormat="1" applyFont="1" applyBorder="1" applyAlignment="1">
      <alignment horizontal="right" vertical="center" wrapText="1"/>
      <protection hidden="1"/>
    </xf>
    <xf numFmtId="49" fontId="6" fillId="0" borderId="41" xfId="0" applyNumberFormat="1" applyFont="1" applyBorder="1" applyAlignment="1">
      <alignment horizontal="center" vertical="center" wrapText="1"/>
      <protection hidden="1"/>
    </xf>
    <xf numFmtId="164" fontId="6" fillId="0" borderId="44" xfId="0" applyNumberFormat="1" applyFont="1" applyBorder="1" applyAlignment="1" applyProtection="1">
      <alignment horizontal="right" vertical="center" wrapText="1"/>
      <protection hidden="1"/>
    </xf>
    <xf numFmtId="164" fontId="6" fillId="0" borderId="42" xfId="0" applyNumberFormat="1" applyFont="1" applyBorder="1" applyAlignment="1" applyProtection="1">
      <alignment horizontal="right" vertical="center" wrapText="1"/>
      <protection hidden="1"/>
    </xf>
    <xf numFmtId="164" fontId="6" fillId="0" borderId="45" xfId="0" applyNumberFormat="1" applyFont="1" applyBorder="1" applyAlignment="1" applyProtection="1">
      <alignment horizontal="right" vertical="center" wrapText="1"/>
      <protection hidden="1"/>
    </xf>
    <xf numFmtId="49" fontId="6" fillId="0" borderId="46" xfId="0" applyNumberFormat="1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49" fontId="0" fillId="0" borderId="0" xfId="0" applyNumberFormat="1" applyFill="1" applyBorder="1" applyAlignment="1" applyProtection="1">
      <protection locked="0"/>
    </xf>
    <xf numFmtId="1" fontId="14" fillId="0" borderId="5" xfId="0" applyNumberFormat="1" applyFont="1" applyBorder="1" applyAlignment="1">
      <alignment horizontal="center" vertical="center" wrapText="1"/>
      <protection hidden="1"/>
    </xf>
    <xf numFmtId="1" fontId="14" fillId="0" borderId="3" xfId="0" applyNumberFormat="1" applyFont="1" applyBorder="1" applyAlignment="1">
      <alignment horizontal="center" vertical="center" wrapText="1"/>
      <protection hidden="1"/>
    </xf>
    <xf numFmtId="1" fontId="6" fillId="0" borderId="26" xfId="0" applyNumberFormat="1" applyFont="1" applyBorder="1" applyAlignment="1">
      <alignment horizontal="center" vertical="center" textRotation="90" wrapText="1"/>
      <protection hidden="1"/>
    </xf>
    <xf numFmtId="1" fontId="6" fillId="0" borderId="6" xfId="0" applyNumberFormat="1" applyFont="1" applyBorder="1" applyAlignment="1">
      <alignment horizontal="center" vertical="center" textRotation="90" wrapText="1"/>
      <protection hidden="1"/>
    </xf>
    <xf numFmtId="1" fontId="6" fillId="0" borderId="1" xfId="0" applyNumberFormat="1" applyFont="1" applyBorder="1" applyAlignment="1">
      <alignment horizontal="center" vertical="center" textRotation="90" wrapText="1"/>
      <protection hidden="1"/>
    </xf>
    <xf numFmtId="49" fontId="0" fillId="0" borderId="0" xfId="0" applyNumberFormat="1" applyFill="1" applyBorder="1" applyAlignment="1" applyProtection="1">
      <alignment vertical="center"/>
      <protection locked="0"/>
    </xf>
    <xf numFmtId="1" fontId="6" fillId="0" borderId="18" xfId="0" applyNumberFormat="1" applyFont="1" applyBorder="1" applyAlignment="1">
      <alignment horizontal="center" vertical="center" wrapText="1"/>
      <protection hidden="1"/>
    </xf>
    <xf numFmtId="1" fontId="6" fillId="0" borderId="17" xfId="0" applyNumberFormat="1" applyFont="1" applyBorder="1" applyAlignment="1">
      <alignment horizontal="center" vertical="center" wrapText="1"/>
      <protection hidden="1"/>
    </xf>
    <xf numFmtId="1" fontId="6" fillId="0" borderId="27" xfId="0" applyNumberFormat="1" applyFont="1" applyBorder="1" applyAlignment="1">
      <alignment horizontal="center" vertical="center" wrapText="1"/>
      <protection hidden="1"/>
    </xf>
    <xf numFmtId="1" fontId="6" fillId="0" borderId="29" xfId="0" applyNumberFormat="1" applyFont="1" applyBorder="1" applyAlignment="1">
      <alignment horizontal="center" vertical="center" wrapText="1"/>
      <protection hidden="1"/>
    </xf>
    <xf numFmtId="1" fontId="6" fillId="0" borderId="31" xfId="0" applyNumberFormat="1" applyFont="1" applyBorder="1" applyAlignment="1">
      <alignment horizontal="center" vertical="center" wrapText="1"/>
      <protection hidden="1"/>
    </xf>
    <xf numFmtId="1" fontId="7" fillId="0" borderId="23" xfId="0" applyNumberFormat="1" applyFont="1" applyBorder="1" applyAlignment="1">
      <alignment horizontal="center" vertical="center" wrapText="1"/>
      <protection hidden="1"/>
    </xf>
    <xf numFmtId="1" fontId="7" fillId="0" borderId="24" xfId="0" applyNumberFormat="1" applyFont="1" applyBorder="1" applyAlignment="1">
      <alignment horizontal="center" vertical="center" wrapText="1"/>
      <protection hidden="1"/>
    </xf>
    <xf numFmtId="1" fontId="6" fillId="0" borderId="8" xfId="0" applyNumberFormat="1" applyFont="1" applyBorder="1" applyAlignment="1">
      <alignment horizontal="center" vertical="center" wrapText="1"/>
      <protection hidden="1"/>
    </xf>
    <xf numFmtId="1" fontId="6" fillId="0" borderId="19" xfId="0" applyNumberFormat="1" applyFont="1" applyBorder="1" applyAlignment="1">
      <alignment horizontal="center" vertical="center" wrapText="1"/>
      <protection hidden="1"/>
    </xf>
    <xf numFmtId="1" fontId="2" fillId="0" borderId="0" xfId="0" applyNumberFormat="1" applyFont="1" applyBorder="1" applyAlignment="1" applyProtection="1">
      <alignment vertical="center" wrapText="1"/>
      <protection locked="0"/>
    </xf>
    <xf numFmtId="1" fontId="6" fillId="0" borderId="26" xfId="0" applyNumberFormat="1" applyFont="1" applyBorder="1" applyAlignment="1">
      <alignment horizontal="center" vertical="center" wrapText="1"/>
      <protection hidden="1"/>
    </xf>
    <xf numFmtId="1" fontId="6" fillId="0" borderId="6" xfId="0" applyNumberFormat="1" applyFont="1" applyBorder="1" applyAlignment="1">
      <alignment horizontal="center" vertical="center" wrapText="1"/>
      <protection hidden="1"/>
    </xf>
    <xf numFmtId="1" fontId="6" fillId="0" borderId="1" xfId="0" applyNumberFormat="1" applyFont="1" applyBorder="1" applyAlignment="1">
      <alignment horizontal="center" vertical="center" wrapText="1"/>
      <protection hidden="1"/>
    </xf>
    <xf numFmtId="49" fontId="6" fillId="0" borderId="11" xfId="0" applyNumberFormat="1" applyFont="1" applyBorder="1" applyAlignment="1">
      <alignment horizontal="left" vertical="center" indent="2"/>
      <protection hidden="1"/>
    </xf>
    <xf numFmtId="49" fontId="6" fillId="0" borderId="10" xfId="0" applyNumberFormat="1" applyFont="1" applyBorder="1" applyAlignment="1">
      <alignment horizontal="left" vertical="center" indent="2"/>
      <protection hidden="1"/>
    </xf>
    <xf numFmtId="49" fontId="6" fillId="0" borderId="7" xfId="0" applyNumberFormat="1" applyFont="1" applyBorder="1" applyAlignment="1">
      <alignment horizontal="left" vertical="center" indent="2"/>
      <protection hidden="1"/>
    </xf>
    <xf numFmtId="49" fontId="6" fillId="0" borderId="2" xfId="0" applyNumberFormat="1" applyFont="1" applyBorder="1" applyAlignment="1">
      <alignment horizontal="left" vertical="center" indent="2"/>
      <protection hidden="1"/>
    </xf>
    <xf numFmtId="49" fontId="1" fillId="0" borderId="8" xfId="0" applyNumberFormat="1" applyFont="1" applyBorder="1" applyAlignment="1">
      <alignment horizontal="left" vertical="center" indent="1"/>
      <protection hidden="1"/>
    </xf>
    <xf numFmtId="49" fontId="1" fillId="0" borderId="13" xfId="0" applyNumberFormat="1" applyFont="1" applyBorder="1" applyAlignment="1">
      <alignment horizontal="left" vertical="center" indent="1"/>
      <protection hidden="1"/>
    </xf>
    <xf numFmtId="1" fontId="6" fillId="0" borderId="5" xfId="0" applyNumberFormat="1" applyFont="1" applyBorder="1" applyAlignment="1">
      <alignment horizontal="center" vertical="center" wrapText="1"/>
      <protection hidden="1"/>
    </xf>
    <xf numFmtId="49" fontId="15" fillId="0" borderId="8" xfId="0" applyNumberFormat="1" applyFont="1" applyBorder="1" applyAlignment="1">
      <alignment horizontal="left" vertical="center" indent="1"/>
      <protection hidden="1"/>
    </xf>
    <xf numFmtId="49" fontId="15" fillId="0" borderId="13" xfId="0" applyNumberFormat="1" applyFont="1" applyBorder="1" applyAlignment="1">
      <alignment horizontal="left" vertical="center" indent="1"/>
      <protection hidden="1"/>
    </xf>
    <xf numFmtId="1" fontId="6" fillId="0" borderId="22" xfId="0" applyNumberFormat="1" applyFont="1" applyBorder="1" applyAlignment="1">
      <alignment horizontal="center" vertical="center" textRotation="90" wrapText="1"/>
      <protection hidden="1"/>
    </xf>
    <xf numFmtId="1" fontId="6" fillId="0" borderId="28" xfId="0" applyNumberFormat="1" applyFont="1" applyBorder="1" applyAlignment="1">
      <alignment horizontal="center" vertical="center" textRotation="90" wrapText="1"/>
      <protection hidden="1"/>
    </xf>
    <xf numFmtId="1" fontId="6" fillId="0" borderId="30" xfId="0" applyNumberFormat="1" applyFont="1" applyBorder="1" applyAlignment="1">
      <alignment horizontal="center" vertical="center" textRotation="90" wrapText="1"/>
      <protection hidden="1"/>
    </xf>
    <xf numFmtId="1" fontId="6" fillId="0" borderId="5" xfId="0" applyNumberFormat="1" applyFont="1" applyBorder="1" applyAlignment="1">
      <alignment horizontal="center" vertical="center" textRotation="90" wrapText="1"/>
      <protection hidden="1"/>
    </xf>
    <xf numFmtId="1" fontId="14" fillId="0" borderId="20" xfId="0" applyNumberFormat="1" applyFont="1" applyBorder="1" applyAlignment="1">
      <alignment horizontal="center" vertical="center" textRotation="90" wrapText="1"/>
      <protection hidden="1"/>
    </xf>
    <xf numFmtId="1" fontId="14" fillId="0" borderId="21" xfId="0" applyNumberFormat="1" applyFont="1" applyBorder="1" applyAlignment="1">
      <alignment horizontal="center" vertical="center" textRotation="90" wrapText="1"/>
      <protection hidden="1"/>
    </xf>
    <xf numFmtId="1" fontId="6" fillId="0" borderId="3" xfId="0" applyNumberFormat="1" applyFont="1" applyBorder="1" applyAlignment="1">
      <alignment horizontal="center" vertical="center" wrapText="1"/>
      <protection hidden="1"/>
    </xf>
    <xf numFmtId="1" fontId="6" fillId="0" borderId="5" xfId="0" applyNumberFormat="1" applyFont="1" applyBorder="1" applyAlignment="1" applyProtection="1">
      <alignment horizontal="center" vertical="center" textRotation="90" wrapText="1"/>
      <protection hidden="1"/>
    </xf>
    <xf numFmtId="1" fontId="6" fillId="0" borderId="6" xfId="0" applyNumberFormat="1" applyFont="1" applyBorder="1" applyAlignment="1" applyProtection="1">
      <alignment horizontal="center" vertical="center" textRotation="90" wrapText="1"/>
      <protection hidden="1"/>
    </xf>
    <xf numFmtId="1" fontId="6" fillId="0" borderId="1" xfId="0" applyNumberFormat="1" applyFont="1" applyBorder="1" applyAlignment="1" applyProtection="1">
      <alignment horizontal="center" vertical="center" textRotation="90" wrapText="1"/>
      <protection hidden="1"/>
    </xf>
    <xf numFmtId="49" fontId="6" fillId="0" borderId="12" xfId="0" applyNumberFormat="1" applyFont="1" applyBorder="1" applyAlignment="1">
      <alignment horizontal="left" vertical="center" indent="2"/>
      <protection hidden="1"/>
    </xf>
    <xf numFmtId="49" fontId="6" fillId="0" borderId="9" xfId="0" applyNumberFormat="1" applyFont="1" applyBorder="1" applyAlignment="1">
      <alignment horizontal="left" vertical="center" indent="2"/>
      <protection hidden="1"/>
    </xf>
    <xf numFmtId="49" fontId="1" fillId="0" borderId="42" xfId="0" applyNumberFormat="1" applyFont="1" applyBorder="1" applyAlignment="1">
      <alignment horizontal="left" vertical="center" indent="1"/>
      <protection hidden="1"/>
    </xf>
    <xf numFmtId="49" fontId="1" fillId="0" borderId="43" xfId="0" applyNumberFormat="1" applyFont="1" applyBorder="1" applyAlignment="1">
      <alignment horizontal="left" vertical="center" indent="1"/>
      <protection hidden="1"/>
    </xf>
  </cellXfs>
  <cellStyles count="1">
    <cellStyle name="Normální" xfId="0" builtinId="0"/>
  </cellStyles>
  <dxfs count="87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outlinePr summaryRight="0"/>
    <pageSetUpPr fitToPage="1"/>
  </sheetPr>
  <dimension ref="A1:BB36"/>
  <sheetViews>
    <sheetView showZeros="0" tabSelected="1" topLeftCell="A13" zoomScale="120" zoomScaleNormal="120" zoomScaleSheetLayoutView="100" workbookViewId="0">
      <selection activeCell="K19" sqref="K19"/>
    </sheetView>
  </sheetViews>
  <sheetFormatPr defaultRowHeight="12.75" outlineLevelCol="1" x14ac:dyDescent="0.2"/>
  <cols>
    <col min="1" max="1" width="3.7109375" customWidth="1"/>
    <col min="2" max="2" width="7.7109375" customWidth="1"/>
    <col min="3" max="3" width="7.28515625" customWidth="1"/>
    <col min="4" max="4" width="3.42578125" customWidth="1"/>
    <col min="5" max="5" width="9.7109375" customWidth="1"/>
    <col min="6" max="7" width="4.140625" customWidth="1"/>
    <col min="8" max="8" width="7.7109375" customWidth="1"/>
    <col min="9" max="9" width="7.28515625" customWidth="1"/>
    <col min="10" max="10" width="4.7109375" customWidth="1"/>
    <col min="11" max="11" width="30" bestFit="1" customWidth="1"/>
    <col min="12" max="12" width="4.5703125" customWidth="1"/>
    <col min="13" max="15" width="7.7109375" customWidth="1"/>
    <col min="16" max="16" width="14.140625" customWidth="1"/>
    <col min="17" max="17" width="12.7109375" customWidth="1"/>
    <col min="18" max="19" width="8.7109375" style="52" customWidth="1"/>
    <col min="20" max="20" width="8.7109375" style="53" customWidth="1"/>
    <col min="21" max="21" width="35.42578125" style="29" customWidth="1" collapsed="1"/>
    <col min="22" max="31" width="8.7109375" style="29" hidden="1" customWidth="1" outlineLevel="1"/>
    <col min="32" max="32" width="3.7109375" style="29" hidden="1" customWidth="1" outlineLevel="1"/>
    <col min="33" max="42" width="8.7109375" style="29" hidden="1" customWidth="1" outlineLevel="1"/>
    <col min="43" max="43" width="3.7109375" style="29" hidden="1" customWidth="1" outlineLevel="1"/>
    <col min="44" max="53" width="8.7109375" style="29" hidden="1" customWidth="1" outlineLevel="1"/>
    <col min="54" max="54" width="3.7109375" customWidth="1"/>
  </cols>
  <sheetData>
    <row r="1" spans="1:54" x14ac:dyDescent="0.2">
      <c r="A1" s="23" t="s">
        <v>21</v>
      </c>
      <c r="B1" s="2"/>
      <c r="C1" s="2"/>
      <c r="D1" s="2"/>
      <c r="E1" s="90" t="s">
        <v>81</v>
      </c>
      <c r="F1" s="90"/>
      <c r="G1" s="90"/>
      <c r="H1" s="90"/>
      <c r="I1" s="90"/>
      <c r="J1" s="1"/>
      <c r="K1" s="1"/>
      <c r="L1" s="2"/>
      <c r="M1" s="2" t="s">
        <v>0</v>
      </c>
      <c r="N1" s="96" t="s">
        <v>84</v>
      </c>
      <c r="O1" s="96"/>
      <c r="P1" s="96"/>
      <c r="Q1" s="96"/>
    </row>
    <row r="2" spans="1:54" x14ac:dyDescent="0.2">
      <c r="A2" s="2" t="s">
        <v>1</v>
      </c>
      <c r="B2" s="2"/>
      <c r="C2" s="2"/>
      <c r="D2" s="2"/>
      <c r="E2" s="90" t="s">
        <v>82</v>
      </c>
      <c r="F2" s="90"/>
      <c r="G2" s="90"/>
      <c r="H2" s="90"/>
      <c r="I2" s="90"/>
      <c r="J2" s="1"/>
      <c r="K2" s="24" t="s">
        <v>30</v>
      </c>
      <c r="L2" s="1"/>
      <c r="M2" s="1"/>
      <c r="N2" s="106" t="s">
        <v>85</v>
      </c>
      <c r="O2" s="106"/>
      <c r="P2" s="106"/>
      <c r="Q2" s="106"/>
    </row>
    <row r="3" spans="1:54" x14ac:dyDescent="0.2">
      <c r="A3" s="2" t="s">
        <v>2</v>
      </c>
      <c r="B3" s="2"/>
      <c r="C3" s="2"/>
      <c r="D3" s="2"/>
      <c r="E3" s="90" t="s">
        <v>83</v>
      </c>
      <c r="F3" s="90"/>
      <c r="G3" s="90"/>
      <c r="H3" s="90"/>
      <c r="I3" s="90"/>
      <c r="J3" s="1"/>
      <c r="K3" s="35" t="s">
        <v>56</v>
      </c>
      <c r="L3" s="2"/>
      <c r="M3" s="2" t="s">
        <v>3</v>
      </c>
      <c r="N3" s="2"/>
      <c r="O3" s="36"/>
      <c r="P3" s="63" t="s">
        <v>86</v>
      </c>
      <c r="Q3" s="3"/>
    </row>
    <row r="4" spans="1:54" ht="13.5" thickBot="1" x14ac:dyDescent="0.25">
      <c r="A4" s="4"/>
      <c r="B4" s="4"/>
      <c r="C4" s="4"/>
      <c r="D4" s="4"/>
      <c r="E4" s="4"/>
      <c r="F4" s="4"/>
      <c r="G4" s="4"/>
      <c r="H4" s="4"/>
      <c r="I4" s="4"/>
      <c r="J4" s="5"/>
      <c r="K4" s="5"/>
      <c r="L4" s="5"/>
      <c r="M4" s="5"/>
      <c r="N4" s="5"/>
      <c r="O4" s="5"/>
      <c r="P4" s="5"/>
      <c r="Q4" s="5"/>
    </row>
    <row r="5" spans="1:54" ht="12.75" customHeight="1" x14ac:dyDescent="0.2">
      <c r="A5" s="119" t="s">
        <v>8</v>
      </c>
      <c r="B5" s="68" t="s">
        <v>4</v>
      </c>
      <c r="C5" s="69"/>
      <c r="D5" s="69"/>
      <c r="E5" s="69"/>
      <c r="F5" s="69"/>
      <c r="G5" s="69"/>
      <c r="H5" s="69"/>
      <c r="I5" s="69"/>
      <c r="J5" s="69"/>
      <c r="K5" s="70"/>
      <c r="L5" s="93" t="s">
        <v>13</v>
      </c>
      <c r="M5" s="102" t="s">
        <v>14</v>
      </c>
      <c r="N5" s="103"/>
      <c r="O5" s="103"/>
      <c r="P5" s="107" t="s">
        <v>46</v>
      </c>
      <c r="Q5" s="99" t="s">
        <v>47</v>
      </c>
    </row>
    <row r="6" spans="1:54" ht="24.75" customHeight="1" thickBot="1" x14ac:dyDescent="0.25">
      <c r="A6" s="120"/>
      <c r="B6" s="122" t="s">
        <v>42</v>
      </c>
      <c r="C6" s="116" t="s">
        <v>22</v>
      </c>
      <c r="D6" s="122" t="s">
        <v>23</v>
      </c>
      <c r="E6" s="116" t="s">
        <v>24</v>
      </c>
      <c r="F6" s="126" t="s">
        <v>44</v>
      </c>
      <c r="G6" s="122" t="s">
        <v>45</v>
      </c>
      <c r="H6" s="123" t="s">
        <v>43</v>
      </c>
      <c r="I6" s="91" t="s">
        <v>22</v>
      </c>
      <c r="J6" s="116" t="s">
        <v>5</v>
      </c>
      <c r="K6" s="116" t="s">
        <v>25</v>
      </c>
      <c r="L6" s="94"/>
      <c r="M6" s="97" t="s">
        <v>26</v>
      </c>
      <c r="N6" s="104" t="s">
        <v>27</v>
      </c>
      <c r="O6" s="105"/>
      <c r="P6" s="108"/>
      <c r="Q6" s="100"/>
    </row>
    <row r="7" spans="1:54" ht="24.75" customHeight="1" thickTop="1" thickBot="1" x14ac:dyDescent="0.25">
      <c r="A7" s="120"/>
      <c r="B7" s="94"/>
      <c r="C7" s="125"/>
      <c r="D7" s="94"/>
      <c r="E7" s="108"/>
      <c r="F7" s="127"/>
      <c r="G7" s="94"/>
      <c r="H7" s="124"/>
      <c r="I7" s="92"/>
      <c r="J7" s="108"/>
      <c r="K7" s="108"/>
      <c r="L7" s="94"/>
      <c r="M7" s="98"/>
      <c r="N7" s="67" t="s">
        <v>28</v>
      </c>
      <c r="O7" s="67" t="s">
        <v>29</v>
      </c>
      <c r="P7" s="108"/>
      <c r="Q7" s="100"/>
      <c r="R7" s="89" t="s">
        <v>48</v>
      </c>
      <c r="S7" s="89"/>
      <c r="T7" s="89"/>
      <c r="U7" s="50"/>
    </row>
    <row r="8" spans="1:54" ht="13.5" customHeight="1" thickTop="1" thickBot="1" x14ac:dyDescent="0.25">
      <c r="A8" s="121"/>
      <c r="B8" s="95"/>
      <c r="C8" s="60" t="s">
        <v>6</v>
      </c>
      <c r="D8" s="95"/>
      <c r="E8" s="109"/>
      <c r="F8" s="128"/>
      <c r="G8" s="95"/>
      <c r="H8" s="124"/>
      <c r="I8" s="61" t="s">
        <v>6</v>
      </c>
      <c r="J8" s="109"/>
      <c r="K8" s="109"/>
      <c r="L8" s="95"/>
      <c r="M8" s="66" t="s">
        <v>6</v>
      </c>
      <c r="N8" s="66" t="s">
        <v>6</v>
      </c>
      <c r="O8" s="66" t="s">
        <v>6</v>
      </c>
      <c r="P8" s="109"/>
      <c r="Q8" s="101"/>
      <c r="R8" s="50" t="s">
        <v>49</v>
      </c>
      <c r="S8" s="50" t="s">
        <v>50</v>
      </c>
      <c r="T8" s="50" t="s">
        <v>51</v>
      </c>
      <c r="U8" s="50"/>
      <c r="V8" s="30" t="s">
        <v>15</v>
      </c>
      <c r="W8" s="31" t="s">
        <v>36</v>
      </c>
      <c r="X8" s="31" t="s">
        <v>37</v>
      </c>
      <c r="Y8" s="31" t="s">
        <v>17</v>
      </c>
      <c r="Z8" s="31" t="s">
        <v>38</v>
      </c>
      <c r="AA8" s="31" t="s">
        <v>39</v>
      </c>
      <c r="AB8" s="31" t="s">
        <v>18</v>
      </c>
      <c r="AC8" s="31" t="s">
        <v>40</v>
      </c>
      <c r="AD8" s="31" t="s">
        <v>41</v>
      </c>
      <c r="AE8" s="31" t="s">
        <v>19</v>
      </c>
      <c r="AF8" s="32"/>
      <c r="AG8" s="30" t="s">
        <v>15</v>
      </c>
      <c r="AH8" s="31" t="s">
        <v>36</v>
      </c>
      <c r="AI8" s="31" t="s">
        <v>37</v>
      </c>
      <c r="AJ8" s="31" t="s">
        <v>17</v>
      </c>
      <c r="AK8" s="31" t="s">
        <v>38</v>
      </c>
      <c r="AL8" s="31" t="s">
        <v>39</v>
      </c>
      <c r="AM8" s="31" t="s">
        <v>18</v>
      </c>
      <c r="AN8" s="31" t="s">
        <v>40</v>
      </c>
      <c r="AO8" s="31" t="s">
        <v>41</v>
      </c>
      <c r="AP8" s="31" t="s">
        <v>19</v>
      </c>
      <c r="AQ8" s="32"/>
      <c r="AR8" s="30" t="s">
        <v>15</v>
      </c>
      <c r="AS8" s="31" t="s">
        <v>36</v>
      </c>
      <c r="AT8" s="31" t="s">
        <v>37</v>
      </c>
      <c r="AU8" s="31" t="s">
        <v>17</v>
      </c>
      <c r="AV8" s="31" t="s">
        <v>38</v>
      </c>
      <c r="AW8" s="31" t="s">
        <v>39</v>
      </c>
      <c r="AX8" s="31" t="s">
        <v>18</v>
      </c>
      <c r="AY8" s="31" t="s">
        <v>40</v>
      </c>
      <c r="AZ8" s="31" t="s">
        <v>41</v>
      </c>
      <c r="BA8" s="31" t="s">
        <v>19</v>
      </c>
      <c r="BB8" s="48"/>
    </row>
    <row r="9" spans="1:54" ht="30" thickTop="1" x14ac:dyDescent="0.2">
      <c r="A9" s="71" t="s">
        <v>52</v>
      </c>
      <c r="B9" s="19" t="s">
        <v>64</v>
      </c>
      <c r="C9" s="17">
        <v>595</v>
      </c>
      <c r="D9" s="22">
        <v>5</v>
      </c>
      <c r="E9" s="18" t="s">
        <v>17</v>
      </c>
      <c r="F9" s="49" t="str">
        <f t="shared" ref="F9:F18" si="0">IF($D9&gt;10,"x",IF($D9&gt;9,"LPF",IF($D9&gt;7,"x",IF($D9&gt;1,"ZPF","x"))))</f>
        <v>ZPF</v>
      </c>
      <c r="G9" s="64"/>
      <c r="H9" s="17"/>
      <c r="I9" s="25"/>
      <c r="J9" s="62">
        <v>309</v>
      </c>
      <c r="K9" s="18" t="s">
        <v>65</v>
      </c>
      <c r="L9" s="19" t="s">
        <v>88</v>
      </c>
      <c r="M9" s="20">
        <v>27</v>
      </c>
      <c r="N9" s="20">
        <v>101</v>
      </c>
      <c r="O9" s="20"/>
      <c r="P9" s="54" t="s">
        <v>62</v>
      </c>
      <c r="Q9" s="72"/>
      <c r="R9" s="50" t="str">
        <f t="shared" ref="R9:R12" si="1">IF(C9-M9-N9-O9&gt;=0,"OK","!chyba!")</f>
        <v>OK</v>
      </c>
      <c r="S9" s="51">
        <f t="shared" ref="S9:S12" si="2">C9-M9-N9-O9</f>
        <v>467</v>
      </c>
      <c r="T9" s="51">
        <f t="shared" ref="T9:T12" si="3">H9-M9-N9-O9</f>
        <v>-128</v>
      </c>
      <c r="U9" s="51"/>
      <c r="V9" s="33" t="b">
        <f t="shared" ref="V9:V12" si="4">IF($D9=2,$M9)</f>
        <v>0</v>
      </c>
      <c r="W9" s="33" t="b">
        <f t="shared" ref="W9:W12" si="5">IF($D9=3,$M9)</f>
        <v>0</v>
      </c>
      <c r="X9" s="33" t="b">
        <f t="shared" ref="X9:X12" si="6">IF($D9=4,$M9)</f>
        <v>0</v>
      </c>
      <c r="Y9" s="33">
        <f t="shared" ref="Y9:Y12" si="7">IF($D9=5,$M9)</f>
        <v>27</v>
      </c>
      <c r="Z9" s="33" t="b">
        <f t="shared" ref="Z9:Z12" si="8">IF($D9=6,$M9)</f>
        <v>0</v>
      </c>
      <c r="AA9" s="33" t="b">
        <f t="shared" ref="AA9:AA12" si="9">IF($D9=7,$M9)</f>
        <v>0</v>
      </c>
      <c r="AB9" s="33" t="b">
        <f t="shared" ref="AB9:AB12" si="10">IF($D9=10,$M9)</f>
        <v>0</v>
      </c>
      <c r="AC9" s="33" t="b">
        <f t="shared" ref="AC9:AC12" si="11">IF($D9=11,$M9)</f>
        <v>0</v>
      </c>
      <c r="AD9" s="33" t="b">
        <f t="shared" ref="AD9:AD12" si="12">IF($D9=13,$M9)</f>
        <v>0</v>
      </c>
      <c r="AE9" s="33" t="b">
        <f t="shared" ref="AE9:AE12" si="13">IF($D9=14,$M9)</f>
        <v>0</v>
      </c>
      <c r="AF9" s="32"/>
      <c r="AG9" s="33" t="b">
        <f t="shared" ref="AG9:AG12" si="14">IF($D9=2,$N9)</f>
        <v>0</v>
      </c>
      <c r="AH9" s="33" t="b">
        <f t="shared" ref="AH9:AH12" si="15">IF($D9=3,$N9)</f>
        <v>0</v>
      </c>
      <c r="AI9" s="33" t="b">
        <f t="shared" ref="AI9:AI12" si="16">IF($D9=4,$N9)</f>
        <v>0</v>
      </c>
      <c r="AJ9" s="33">
        <f t="shared" ref="AJ9:AJ12" si="17">IF($D9=5,$N9)</f>
        <v>101</v>
      </c>
      <c r="AK9" s="33" t="b">
        <f t="shared" ref="AK9:AK12" si="18">IF($D9=6,$N9)</f>
        <v>0</v>
      </c>
      <c r="AL9" s="33" t="b">
        <f t="shared" ref="AL9:AL12" si="19">IF($D9=7,$N9)</f>
        <v>0</v>
      </c>
      <c r="AM9" s="33" t="b">
        <f t="shared" ref="AM9:AM12" si="20">IF($D9=10,$N9)</f>
        <v>0</v>
      </c>
      <c r="AN9" s="33" t="b">
        <f t="shared" ref="AN9:AN12" si="21">IF($D9=11,$N9)</f>
        <v>0</v>
      </c>
      <c r="AO9" s="33" t="b">
        <f t="shared" ref="AO9:AO12" si="22">IF($D9=13,$N9)</f>
        <v>0</v>
      </c>
      <c r="AP9" s="33" t="b">
        <f t="shared" ref="AP9:AP12" si="23">IF($D9=14,$N9)</f>
        <v>0</v>
      </c>
      <c r="AQ9" s="32"/>
      <c r="AR9" s="33" t="b">
        <f t="shared" ref="AR9:AR12" si="24">IF($D9=2,$O9)</f>
        <v>0</v>
      </c>
      <c r="AS9" s="33" t="b">
        <f t="shared" ref="AS9:AS12" si="25">IF($D9=3,$O9)</f>
        <v>0</v>
      </c>
      <c r="AT9" s="33" t="b">
        <f t="shared" ref="AT9:AT12" si="26">IF($D9=4,$O9)</f>
        <v>0</v>
      </c>
      <c r="AU9" s="33">
        <f t="shared" ref="AU9:AU12" si="27">IF($D9=5,$O9)</f>
        <v>0</v>
      </c>
      <c r="AV9" s="33" t="b">
        <f t="shared" ref="AV9:AV12" si="28">IF($D9=6,$O9)</f>
        <v>0</v>
      </c>
      <c r="AW9" s="33" t="b">
        <f t="shared" ref="AW9:AW12" si="29">IF($D9=7,$O9)</f>
        <v>0</v>
      </c>
      <c r="AX9" s="33" t="b">
        <f t="shared" ref="AX9:AX12" si="30">IF($D9=10,$O9)</f>
        <v>0</v>
      </c>
      <c r="AY9" s="33" t="b">
        <f t="shared" ref="AY9:AY12" si="31">IF($D9=11,$O9)</f>
        <v>0</v>
      </c>
      <c r="AZ9" s="33" t="b">
        <f t="shared" ref="AZ9:AZ12" si="32">IF($D9=13,$O9)</f>
        <v>0</v>
      </c>
      <c r="BA9" s="33" t="b">
        <f t="shared" ref="BA9:BA12" si="33">IF($D9=14,$O9)</f>
        <v>0</v>
      </c>
      <c r="BB9" s="48"/>
    </row>
    <row r="10" spans="1:54" ht="29.25" x14ac:dyDescent="0.2">
      <c r="A10" s="73" t="s">
        <v>53</v>
      </c>
      <c r="B10" s="16" t="s">
        <v>66</v>
      </c>
      <c r="C10" s="17">
        <v>2895</v>
      </c>
      <c r="D10" s="22">
        <v>5</v>
      </c>
      <c r="E10" s="18" t="s">
        <v>17</v>
      </c>
      <c r="F10" s="49" t="str">
        <f t="shared" si="0"/>
        <v>ZPF</v>
      </c>
      <c r="G10" s="18"/>
      <c r="H10" s="17"/>
      <c r="I10" s="25"/>
      <c r="J10" s="62">
        <v>439</v>
      </c>
      <c r="K10" s="18" t="s">
        <v>67</v>
      </c>
      <c r="L10" s="16" t="s">
        <v>88</v>
      </c>
      <c r="M10" s="17">
        <v>36</v>
      </c>
      <c r="N10" s="17">
        <v>190</v>
      </c>
      <c r="O10" s="17"/>
      <c r="P10" s="55" t="s">
        <v>62</v>
      </c>
      <c r="Q10" s="74"/>
      <c r="R10" s="50"/>
      <c r="S10" s="51"/>
      <c r="T10" s="51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2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2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48"/>
    </row>
    <row r="11" spans="1:54" ht="39" x14ac:dyDescent="0.2">
      <c r="A11" s="73" t="s">
        <v>54</v>
      </c>
      <c r="B11" s="16" t="s">
        <v>68</v>
      </c>
      <c r="C11" s="17">
        <v>13690</v>
      </c>
      <c r="D11" s="22">
        <v>14</v>
      </c>
      <c r="E11" s="18" t="s">
        <v>87</v>
      </c>
      <c r="F11" s="49" t="str">
        <f t="shared" si="0"/>
        <v>x</v>
      </c>
      <c r="G11" s="18"/>
      <c r="H11" s="17"/>
      <c r="I11" s="25"/>
      <c r="J11" s="62">
        <v>445</v>
      </c>
      <c r="K11" s="18" t="s">
        <v>69</v>
      </c>
      <c r="L11" s="16"/>
      <c r="M11" s="17">
        <v>29</v>
      </c>
      <c r="N11" s="17">
        <v>183</v>
      </c>
      <c r="O11" s="17"/>
      <c r="P11" s="55" t="s">
        <v>62</v>
      </c>
      <c r="Q11" s="74"/>
      <c r="R11" s="50"/>
      <c r="S11" s="51"/>
      <c r="T11" s="51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2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2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48"/>
    </row>
    <row r="12" spans="1:54" ht="29.25" x14ac:dyDescent="0.2">
      <c r="A12" s="71" t="s">
        <v>55</v>
      </c>
      <c r="B12" s="19" t="s">
        <v>70</v>
      </c>
      <c r="C12" s="17">
        <v>10978</v>
      </c>
      <c r="D12" s="22">
        <v>14</v>
      </c>
      <c r="E12" s="18" t="s">
        <v>87</v>
      </c>
      <c r="F12" s="49" t="str">
        <f t="shared" si="0"/>
        <v>x</v>
      </c>
      <c r="G12" s="64"/>
      <c r="H12" s="17"/>
      <c r="I12" s="25"/>
      <c r="J12" s="62">
        <v>365</v>
      </c>
      <c r="K12" s="18" t="s">
        <v>71</v>
      </c>
      <c r="L12" s="19"/>
      <c r="M12" s="20">
        <v>190</v>
      </c>
      <c r="N12" s="20">
        <v>91</v>
      </c>
      <c r="O12" s="20"/>
      <c r="P12" s="54" t="s">
        <v>62</v>
      </c>
      <c r="Q12" s="72"/>
      <c r="R12" s="50" t="str">
        <f t="shared" si="1"/>
        <v>OK</v>
      </c>
      <c r="S12" s="51">
        <f t="shared" si="2"/>
        <v>10697</v>
      </c>
      <c r="T12" s="51">
        <f t="shared" si="3"/>
        <v>-281</v>
      </c>
      <c r="V12" s="33" t="b">
        <f t="shared" si="4"/>
        <v>0</v>
      </c>
      <c r="W12" s="33" t="b">
        <f t="shared" si="5"/>
        <v>0</v>
      </c>
      <c r="X12" s="33" t="b">
        <f t="shared" si="6"/>
        <v>0</v>
      </c>
      <c r="Y12" s="33" t="b">
        <f t="shared" si="7"/>
        <v>0</v>
      </c>
      <c r="Z12" s="33" t="b">
        <f t="shared" si="8"/>
        <v>0</v>
      </c>
      <c r="AA12" s="33" t="b">
        <f t="shared" si="9"/>
        <v>0</v>
      </c>
      <c r="AB12" s="33" t="b">
        <f t="shared" si="10"/>
        <v>0</v>
      </c>
      <c r="AC12" s="33" t="b">
        <f t="shared" si="11"/>
        <v>0</v>
      </c>
      <c r="AD12" s="33" t="b">
        <f t="shared" si="12"/>
        <v>0</v>
      </c>
      <c r="AE12" s="33">
        <f t="shared" si="13"/>
        <v>190</v>
      </c>
      <c r="AF12" s="32"/>
      <c r="AG12" s="33" t="b">
        <f t="shared" si="14"/>
        <v>0</v>
      </c>
      <c r="AH12" s="33" t="b">
        <f t="shared" si="15"/>
        <v>0</v>
      </c>
      <c r="AI12" s="33" t="b">
        <f t="shared" si="16"/>
        <v>0</v>
      </c>
      <c r="AJ12" s="33" t="b">
        <f t="shared" si="17"/>
        <v>0</v>
      </c>
      <c r="AK12" s="33" t="b">
        <f t="shared" si="18"/>
        <v>0</v>
      </c>
      <c r="AL12" s="33" t="b">
        <f t="shared" si="19"/>
        <v>0</v>
      </c>
      <c r="AM12" s="33" t="b">
        <f t="shared" si="20"/>
        <v>0</v>
      </c>
      <c r="AN12" s="33" t="b">
        <f t="shared" si="21"/>
        <v>0</v>
      </c>
      <c r="AO12" s="33" t="b">
        <f t="shared" si="22"/>
        <v>0</v>
      </c>
      <c r="AP12" s="33">
        <f t="shared" si="23"/>
        <v>91</v>
      </c>
      <c r="AQ12" s="32"/>
      <c r="AR12" s="33" t="b">
        <f t="shared" si="24"/>
        <v>0</v>
      </c>
      <c r="AS12" s="33" t="b">
        <f t="shared" si="25"/>
        <v>0</v>
      </c>
      <c r="AT12" s="33" t="b">
        <f t="shared" si="26"/>
        <v>0</v>
      </c>
      <c r="AU12" s="33" t="b">
        <f t="shared" si="27"/>
        <v>0</v>
      </c>
      <c r="AV12" s="33" t="b">
        <f t="shared" si="28"/>
        <v>0</v>
      </c>
      <c r="AW12" s="33" t="b">
        <f t="shared" si="29"/>
        <v>0</v>
      </c>
      <c r="AX12" s="33" t="b">
        <f t="shared" si="30"/>
        <v>0</v>
      </c>
      <c r="AY12" s="33" t="b">
        <f t="shared" si="31"/>
        <v>0</v>
      </c>
      <c r="AZ12" s="33" t="b">
        <f t="shared" si="32"/>
        <v>0</v>
      </c>
      <c r="BA12" s="33">
        <f t="shared" si="33"/>
        <v>0</v>
      </c>
      <c r="BB12" s="48"/>
    </row>
    <row r="13" spans="1:54" ht="29.25" x14ac:dyDescent="0.2">
      <c r="A13" s="73" t="s">
        <v>57</v>
      </c>
      <c r="B13" s="16" t="s">
        <v>72</v>
      </c>
      <c r="C13" s="17">
        <v>10027</v>
      </c>
      <c r="D13" s="22">
        <v>14</v>
      </c>
      <c r="E13" s="18" t="s">
        <v>87</v>
      </c>
      <c r="F13" s="49" t="str">
        <f t="shared" si="0"/>
        <v>x</v>
      </c>
      <c r="G13" s="18"/>
      <c r="H13" s="17"/>
      <c r="I13" s="25"/>
      <c r="J13" s="62">
        <v>365</v>
      </c>
      <c r="K13" s="18" t="s">
        <v>71</v>
      </c>
      <c r="L13" s="16"/>
      <c r="M13" s="17">
        <v>64</v>
      </c>
      <c r="N13" s="17">
        <v>25</v>
      </c>
      <c r="O13" s="17"/>
      <c r="P13" s="55" t="s">
        <v>62</v>
      </c>
      <c r="Q13" s="74"/>
      <c r="R13" s="50"/>
      <c r="S13" s="51"/>
      <c r="T13" s="51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2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2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48"/>
    </row>
    <row r="14" spans="1:54" ht="29.25" x14ac:dyDescent="0.2">
      <c r="A14" s="73" t="s">
        <v>58</v>
      </c>
      <c r="B14" s="16" t="s">
        <v>73</v>
      </c>
      <c r="C14" s="17">
        <v>273</v>
      </c>
      <c r="D14" s="22">
        <v>11</v>
      </c>
      <c r="E14" s="18" t="s">
        <v>40</v>
      </c>
      <c r="F14" s="49" t="str">
        <f t="shared" si="0"/>
        <v>x</v>
      </c>
      <c r="G14" s="18"/>
      <c r="H14" s="17"/>
      <c r="I14" s="25"/>
      <c r="J14" s="62">
        <v>76</v>
      </c>
      <c r="K14" s="18" t="s">
        <v>74</v>
      </c>
      <c r="L14" s="16"/>
      <c r="M14" s="17">
        <v>28</v>
      </c>
      <c r="N14" s="17">
        <v>53</v>
      </c>
      <c r="O14" s="17"/>
      <c r="P14" s="55" t="s">
        <v>62</v>
      </c>
      <c r="Q14" s="74"/>
      <c r="R14" s="50"/>
      <c r="S14" s="51"/>
      <c r="T14" s="51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2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2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48"/>
    </row>
    <row r="15" spans="1:54" ht="39" x14ac:dyDescent="0.2">
      <c r="A15" s="73" t="s">
        <v>59</v>
      </c>
      <c r="B15" s="16" t="s">
        <v>75</v>
      </c>
      <c r="C15" s="17">
        <v>1526</v>
      </c>
      <c r="D15" s="22">
        <v>11</v>
      </c>
      <c r="E15" s="18" t="s">
        <v>40</v>
      </c>
      <c r="F15" s="49" t="str">
        <f t="shared" si="0"/>
        <v>x</v>
      </c>
      <c r="G15" s="18"/>
      <c r="H15" s="17"/>
      <c r="I15" s="25"/>
      <c r="J15" s="62">
        <v>452</v>
      </c>
      <c r="K15" s="18" t="s">
        <v>76</v>
      </c>
      <c r="L15" s="16"/>
      <c r="M15" s="17">
        <v>15</v>
      </c>
      <c r="N15" s="17">
        <v>46</v>
      </c>
      <c r="O15" s="17"/>
      <c r="P15" s="55" t="s">
        <v>62</v>
      </c>
      <c r="Q15" s="74"/>
      <c r="R15" s="50"/>
      <c r="S15" s="51"/>
      <c r="T15" s="51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2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2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48"/>
    </row>
    <row r="16" spans="1:54" ht="29.25" x14ac:dyDescent="0.2">
      <c r="A16" s="73" t="s">
        <v>60</v>
      </c>
      <c r="B16" s="16" t="s">
        <v>77</v>
      </c>
      <c r="C16" s="17">
        <v>1275</v>
      </c>
      <c r="D16" s="22">
        <v>5</v>
      </c>
      <c r="E16" s="18" t="s">
        <v>17</v>
      </c>
      <c r="F16" s="49" t="str">
        <f t="shared" si="0"/>
        <v>ZPF</v>
      </c>
      <c r="G16" s="18"/>
      <c r="H16" s="17"/>
      <c r="I16" s="25"/>
      <c r="J16" s="62">
        <v>214</v>
      </c>
      <c r="K16" s="18" t="s">
        <v>78</v>
      </c>
      <c r="L16" s="16" t="s">
        <v>89</v>
      </c>
      <c r="M16" s="17">
        <v>34</v>
      </c>
      <c r="N16" s="17">
        <v>209</v>
      </c>
      <c r="O16" s="17"/>
      <c r="P16" s="55" t="s">
        <v>62</v>
      </c>
      <c r="Q16" s="74"/>
      <c r="R16" s="50"/>
      <c r="S16" s="51"/>
      <c r="T16" s="51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2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2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48"/>
    </row>
    <row r="17" spans="1:54" ht="29.25" x14ac:dyDescent="0.2">
      <c r="A17" s="73" t="s">
        <v>61</v>
      </c>
      <c r="B17" s="16" t="s">
        <v>79</v>
      </c>
      <c r="C17" s="17">
        <v>234</v>
      </c>
      <c r="D17" s="22">
        <v>14</v>
      </c>
      <c r="E17" s="18" t="s">
        <v>87</v>
      </c>
      <c r="F17" s="49" t="str">
        <f t="shared" si="0"/>
        <v>x</v>
      </c>
      <c r="G17" s="18"/>
      <c r="H17" s="17"/>
      <c r="I17" s="25"/>
      <c r="J17" s="62">
        <v>214</v>
      </c>
      <c r="K17" s="18" t="s">
        <v>78</v>
      </c>
      <c r="L17" s="16"/>
      <c r="M17" s="17">
        <v>10</v>
      </c>
      <c r="N17" s="17">
        <v>85</v>
      </c>
      <c r="O17" s="17"/>
      <c r="P17" s="55" t="s">
        <v>62</v>
      </c>
      <c r="Q17" s="74"/>
      <c r="R17" s="50"/>
      <c r="S17" s="51"/>
      <c r="T17" s="51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2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2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48"/>
    </row>
    <row r="18" spans="1:54" ht="19.5" x14ac:dyDescent="0.2">
      <c r="A18" s="73" t="s">
        <v>63</v>
      </c>
      <c r="B18" s="16" t="s">
        <v>80</v>
      </c>
      <c r="C18" s="17">
        <v>684</v>
      </c>
      <c r="D18" s="22">
        <v>14</v>
      </c>
      <c r="E18" s="18" t="s">
        <v>87</v>
      </c>
      <c r="F18" s="49" t="str">
        <f t="shared" si="0"/>
        <v>x</v>
      </c>
      <c r="G18" s="18"/>
      <c r="H18" s="17"/>
      <c r="I18" s="25"/>
      <c r="J18" s="62">
        <v>378</v>
      </c>
      <c r="K18" s="18" t="s">
        <v>90</v>
      </c>
      <c r="L18" s="16"/>
      <c r="M18" s="17">
        <v>7</v>
      </c>
      <c r="N18" s="17">
        <v>175</v>
      </c>
      <c r="O18" s="17"/>
      <c r="P18" s="55" t="s">
        <v>62</v>
      </c>
      <c r="Q18" s="74"/>
      <c r="R18" s="50"/>
      <c r="S18" s="51"/>
      <c r="T18" s="51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2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2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48"/>
    </row>
    <row r="19" spans="1:54" ht="29.25" x14ac:dyDescent="0.2">
      <c r="A19" s="73" t="s">
        <v>91</v>
      </c>
      <c r="B19" s="16" t="s">
        <v>92</v>
      </c>
      <c r="C19" s="17">
        <v>22</v>
      </c>
      <c r="D19" s="22">
        <v>14</v>
      </c>
      <c r="E19" s="18" t="s">
        <v>87</v>
      </c>
      <c r="F19" s="49" t="s">
        <v>93</v>
      </c>
      <c r="G19" s="18"/>
      <c r="H19" s="17"/>
      <c r="I19" s="25"/>
      <c r="J19" s="62">
        <v>214</v>
      </c>
      <c r="K19" s="18" t="s">
        <v>78</v>
      </c>
      <c r="L19" s="16"/>
      <c r="M19" s="17">
        <v>0</v>
      </c>
      <c r="N19" s="17">
        <v>22</v>
      </c>
      <c r="O19" s="17"/>
      <c r="P19" s="55" t="s">
        <v>62</v>
      </c>
      <c r="Q19" s="74"/>
      <c r="R19" s="50"/>
      <c r="S19" s="51"/>
      <c r="T19" s="51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2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2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48"/>
    </row>
    <row r="20" spans="1:54" ht="1.5" customHeight="1" x14ac:dyDescent="0.2">
      <c r="A20" s="75"/>
      <c r="B20" s="7"/>
      <c r="C20" s="7"/>
      <c r="D20" s="7"/>
      <c r="E20" s="8"/>
      <c r="F20" s="8"/>
      <c r="G20" s="8"/>
      <c r="H20" s="7"/>
      <c r="I20" s="7"/>
      <c r="J20" s="7"/>
      <c r="K20" s="18"/>
      <c r="L20" s="65"/>
      <c r="M20" s="11"/>
      <c r="N20" s="11"/>
      <c r="O20" s="11"/>
      <c r="P20" s="37"/>
      <c r="Q20" s="76"/>
    </row>
    <row r="21" spans="1:54" x14ac:dyDescent="0.2">
      <c r="A21" s="75"/>
      <c r="B21" s="9"/>
      <c r="C21" s="9"/>
      <c r="D21" s="9"/>
      <c r="E21" s="6"/>
      <c r="F21" s="6"/>
      <c r="G21" s="6"/>
      <c r="H21" s="9"/>
      <c r="I21" s="9"/>
      <c r="J21" s="9"/>
      <c r="K21" s="117" t="s">
        <v>7</v>
      </c>
      <c r="L21" s="118"/>
      <c r="M21" s="21">
        <f>SUM(M8:M19)</f>
        <v>440</v>
      </c>
      <c r="N21" s="21">
        <f>SUM(N8:N19)</f>
        <v>1180</v>
      </c>
      <c r="O21" s="21">
        <f>SUM(O8:O19)</f>
        <v>0</v>
      </c>
      <c r="P21" s="38"/>
      <c r="Q21" s="74"/>
    </row>
    <row r="22" spans="1:54" ht="1.5" customHeight="1" x14ac:dyDescent="0.2">
      <c r="A22" s="75"/>
      <c r="B22" s="9"/>
      <c r="C22" s="9"/>
      <c r="D22" s="9"/>
      <c r="E22" s="6"/>
      <c r="F22" s="6"/>
      <c r="G22" s="6"/>
      <c r="H22" s="9"/>
      <c r="I22" s="9"/>
      <c r="J22" s="10"/>
      <c r="K22" s="114"/>
      <c r="L22" s="115"/>
      <c r="M22" s="12"/>
      <c r="N22" s="12"/>
      <c r="O22" s="12"/>
      <c r="P22" s="39"/>
      <c r="Q22" s="77"/>
    </row>
    <row r="23" spans="1:54" x14ac:dyDescent="0.2">
      <c r="A23" s="75"/>
      <c r="B23" s="9"/>
      <c r="C23" s="9"/>
      <c r="D23" s="9"/>
      <c r="E23" s="6"/>
      <c r="F23" s="6"/>
      <c r="G23" s="6"/>
      <c r="H23" s="9"/>
      <c r="I23" s="9"/>
      <c r="J23" s="9"/>
      <c r="K23" s="114" t="s">
        <v>9</v>
      </c>
      <c r="L23" s="115"/>
      <c r="M23" s="12">
        <f>SUM(M24:M29)</f>
        <v>27</v>
      </c>
      <c r="N23" s="12">
        <f>SUM(N24:N29)</f>
        <v>101</v>
      </c>
      <c r="O23" s="40">
        <f>SUM(O24:O29)</f>
        <v>0</v>
      </c>
      <c r="P23" s="41"/>
      <c r="Q23" s="78"/>
    </row>
    <row r="24" spans="1:54" ht="11.25" customHeight="1" x14ac:dyDescent="0.2">
      <c r="A24" s="75"/>
      <c r="B24" s="9"/>
      <c r="C24" s="9"/>
      <c r="D24" s="9"/>
      <c r="E24" s="6"/>
      <c r="F24" s="6"/>
      <c r="G24" s="6"/>
      <c r="H24" s="9"/>
      <c r="I24" s="9"/>
      <c r="J24" s="9"/>
      <c r="K24" s="110" t="s">
        <v>12</v>
      </c>
      <c r="L24" s="111"/>
      <c r="M24" s="13">
        <f>SUM(V8:V19)</f>
        <v>0</v>
      </c>
      <c r="N24" s="13">
        <f>SUM(AG8:AG19)</f>
        <v>0</v>
      </c>
      <c r="O24" s="41">
        <f>SUM(AR8:AR19)</f>
        <v>0</v>
      </c>
      <c r="P24" s="42"/>
      <c r="Q24" s="79"/>
    </row>
    <row r="25" spans="1:54" ht="11.25" customHeight="1" x14ac:dyDescent="0.2">
      <c r="A25" s="75"/>
      <c r="B25" s="9"/>
      <c r="C25" s="9"/>
      <c r="D25" s="9"/>
      <c r="E25" s="6"/>
      <c r="F25" s="6"/>
      <c r="G25" s="6"/>
      <c r="H25" s="9"/>
      <c r="I25" s="9"/>
      <c r="J25" s="9"/>
      <c r="K25" s="112" t="s">
        <v>35</v>
      </c>
      <c r="L25" s="113"/>
      <c r="M25" s="14">
        <f>SUM(W8:W19)</f>
        <v>0</v>
      </c>
      <c r="N25" s="14">
        <f>SUM(AH8:AH19)</f>
        <v>0</v>
      </c>
      <c r="O25" s="42">
        <f>SUM(AS8:AS19)</f>
        <v>0</v>
      </c>
      <c r="P25" s="42"/>
      <c r="Q25" s="80"/>
    </row>
    <row r="26" spans="1:54" ht="11.25" customHeight="1" x14ac:dyDescent="0.2">
      <c r="A26" s="75"/>
      <c r="B26" s="9"/>
      <c r="C26" s="9"/>
      <c r="D26" s="9"/>
      <c r="E26" s="6"/>
      <c r="F26" s="6"/>
      <c r="G26" s="6"/>
      <c r="H26" s="9"/>
      <c r="I26" s="9"/>
      <c r="J26" s="9"/>
      <c r="K26" s="112" t="s">
        <v>34</v>
      </c>
      <c r="L26" s="113"/>
      <c r="M26" s="14">
        <f>SUM(X8:X19)</f>
        <v>0</v>
      </c>
      <c r="N26" s="14">
        <f>SUM(AI8:AI19)</f>
        <v>0</v>
      </c>
      <c r="O26" s="42">
        <f>SUM(AT8:AT19)</f>
        <v>0</v>
      </c>
      <c r="P26" s="42"/>
      <c r="Q26" s="80"/>
    </row>
    <row r="27" spans="1:54" ht="11.25" customHeight="1" x14ac:dyDescent="0.2">
      <c r="A27" s="75"/>
      <c r="B27" s="9"/>
      <c r="C27" s="9"/>
      <c r="D27" s="9"/>
      <c r="E27" s="6"/>
      <c r="F27" s="6"/>
      <c r="G27" s="6"/>
      <c r="H27" s="9"/>
      <c r="I27" s="9"/>
      <c r="J27" s="9"/>
      <c r="K27" s="112" t="s">
        <v>16</v>
      </c>
      <c r="L27" s="113"/>
      <c r="M27" s="14">
        <f>SUM(Y8:Y19)</f>
        <v>27</v>
      </c>
      <c r="N27" s="14">
        <f>SUM(AJ8:AJ19)</f>
        <v>101</v>
      </c>
      <c r="O27" s="42">
        <f>SUM(AU8:AU19)</f>
        <v>0</v>
      </c>
      <c r="P27" s="42"/>
      <c r="Q27" s="80"/>
    </row>
    <row r="28" spans="1:54" ht="11.25" customHeight="1" x14ac:dyDescent="0.2">
      <c r="A28" s="75"/>
      <c r="B28" s="7"/>
      <c r="C28" s="7"/>
      <c r="D28" s="7"/>
      <c r="E28" s="8"/>
      <c r="F28" s="8"/>
      <c r="G28" s="8"/>
      <c r="H28" s="7"/>
      <c r="I28" s="7"/>
      <c r="J28" s="7"/>
      <c r="K28" s="112" t="s">
        <v>31</v>
      </c>
      <c r="L28" s="113"/>
      <c r="M28" s="14">
        <f>SUM(Z8:Z19)</f>
        <v>0</v>
      </c>
      <c r="N28" s="14">
        <f>SUM(AK8:AK19)</f>
        <v>0</v>
      </c>
      <c r="O28" s="42">
        <f>SUM(AV8:AV19)</f>
        <v>0</v>
      </c>
      <c r="P28" s="42"/>
      <c r="Q28" s="81"/>
    </row>
    <row r="29" spans="1:54" ht="11.25" customHeight="1" x14ac:dyDescent="0.2">
      <c r="A29" s="75"/>
      <c r="B29" s="7"/>
      <c r="C29" s="7"/>
      <c r="D29" s="7"/>
      <c r="E29" s="8"/>
      <c r="F29" s="8"/>
      <c r="G29" s="8"/>
      <c r="H29" s="7"/>
      <c r="I29" s="7"/>
      <c r="J29" s="7"/>
      <c r="K29" s="129" t="s">
        <v>32</v>
      </c>
      <c r="L29" s="130"/>
      <c r="M29" s="28">
        <f>SUM(AA8:AA19)</f>
        <v>0</v>
      </c>
      <c r="N29" s="28">
        <f>SUM(AL8:AL19)</f>
        <v>0</v>
      </c>
      <c r="O29" s="43">
        <f>SUM(AW8:AW19)</f>
        <v>0</v>
      </c>
      <c r="P29" s="42"/>
      <c r="Q29" s="81"/>
    </row>
    <row r="30" spans="1:54" x14ac:dyDescent="0.2">
      <c r="A30" s="75"/>
      <c r="B30" s="7"/>
      <c r="C30" s="7"/>
      <c r="D30" s="7"/>
      <c r="E30" s="8"/>
      <c r="F30" s="8"/>
      <c r="G30" s="8"/>
      <c r="H30" s="7"/>
      <c r="I30" s="7"/>
      <c r="J30" s="7"/>
      <c r="K30" s="114" t="s">
        <v>10</v>
      </c>
      <c r="L30" s="115"/>
      <c r="M30" s="28">
        <f>SUM(AB8:AB19)</f>
        <v>0</v>
      </c>
      <c r="N30" s="28">
        <f>SUM(AM8:AM19)</f>
        <v>0</v>
      </c>
      <c r="O30" s="43">
        <f>SUM(AX8:AX19)</f>
        <v>0</v>
      </c>
      <c r="P30" s="42"/>
      <c r="Q30" s="81"/>
    </row>
    <row r="31" spans="1:54" x14ac:dyDescent="0.2">
      <c r="A31" s="75"/>
      <c r="B31" s="7"/>
      <c r="C31" s="7"/>
      <c r="D31" s="7"/>
      <c r="E31" s="8"/>
      <c r="F31" s="8"/>
      <c r="G31" s="8"/>
      <c r="H31" s="7"/>
      <c r="I31" s="7"/>
      <c r="J31" s="7"/>
      <c r="K31" s="114" t="s">
        <v>20</v>
      </c>
      <c r="L31" s="115"/>
      <c r="M31" s="15">
        <f>SUM(AC8:AC19)</f>
        <v>0</v>
      </c>
      <c r="N31" s="15">
        <f>SUM(AN8:AN19)</f>
        <v>0</v>
      </c>
      <c r="O31" s="44">
        <f>SUM(AY8:AY19)</f>
        <v>0</v>
      </c>
      <c r="P31" s="47"/>
      <c r="Q31" s="81"/>
    </row>
    <row r="32" spans="1:54" x14ac:dyDescent="0.2">
      <c r="A32" s="75"/>
      <c r="B32" s="7"/>
      <c r="C32" s="7"/>
      <c r="D32" s="7"/>
      <c r="E32" s="8"/>
      <c r="F32" s="8"/>
      <c r="G32" s="8"/>
      <c r="H32" s="7"/>
      <c r="I32" s="7"/>
      <c r="J32" s="7"/>
      <c r="K32" s="114" t="s">
        <v>33</v>
      </c>
      <c r="L32" s="115"/>
      <c r="M32" s="15">
        <f>SUM(AD8:AD19)</f>
        <v>0</v>
      </c>
      <c r="N32" s="15">
        <f>SUM(AO8:AO19)</f>
        <v>0</v>
      </c>
      <c r="O32" s="44">
        <f>SUM(AZ8:AZ19)</f>
        <v>0</v>
      </c>
      <c r="P32" s="47"/>
      <c r="Q32" s="81"/>
    </row>
    <row r="33" spans="1:53" ht="13.5" thickBot="1" x14ac:dyDescent="0.25">
      <c r="A33" s="82"/>
      <c r="B33" s="83"/>
      <c r="C33" s="83"/>
      <c r="D33" s="83"/>
      <c r="E33" s="84"/>
      <c r="F33" s="84"/>
      <c r="G33" s="84"/>
      <c r="H33" s="83"/>
      <c r="I33" s="83"/>
      <c r="J33" s="83"/>
      <c r="K33" s="131" t="s">
        <v>11</v>
      </c>
      <c r="L33" s="132"/>
      <c r="M33" s="85">
        <f>SUM(AE8:AE19)</f>
        <v>190</v>
      </c>
      <c r="N33" s="85">
        <f>SUM(AP8:AP19)</f>
        <v>91</v>
      </c>
      <c r="O33" s="86">
        <f>SUM(BA8:BA19)</f>
        <v>0</v>
      </c>
      <c r="P33" s="87"/>
      <c r="Q33" s="88"/>
    </row>
    <row r="34" spans="1:53" ht="1.5" customHeight="1" thickBot="1" x14ac:dyDescent="0.25">
      <c r="A34" s="58"/>
      <c r="B34" s="56"/>
      <c r="C34" s="56"/>
      <c r="D34" s="56"/>
      <c r="E34" s="57"/>
      <c r="F34" s="57"/>
      <c r="G34" s="57"/>
      <c r="H34" s="56"/>
      <c r="I34" s="56"/>
      <c r="J34" s="56"/>
      <c r="K34" s="59"/>
      <c r="L34" s="56"/>
      <c r="M34" s="56"/>
      <c r="N34" s="56"/>
      <c r="O34" s="56"/>
      <c r="P34" s="56"/>
      <c r="Q34" s="57"/>
    </row>
    <row r="35" spans="1:53" s="26" customFormat="1" ht="16.5" customHeight="1" thickTop="1" x14ac:dyDescent="0.2">
      <c r="M35" s="27" t="str">
        <f>IF(M21-M23-M30-M31-M32-M33=0,"OK","!chyba!")</f>
        <v>!chyba!</v>
      </c>
      <c r="N35" s="27" t="str">
        <f>IF(N21-N23-N30-N31-N32-N33=0,"OK","!chyba!")</f>
        <v>!chyba!</v>
      </c>
      <c r="O35" s="27" t="str">
        <f>IF(O21-O23-O30-O31-O32-O33=0,"OK","!chyba!")</f>
        <v>OK</v>
      </c>
      <c r="P35" s="45"/>
      <c r="Q35" s="46"/>
      <c r="R35" s="52"/>
      <c r="S35" s="52"/>
      <c r="T35" s="52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</row>
    <row r="36" spans="1:53" x14ac:dyDescent="0.2">
      <c r="K36" s="26"/>
    </row>
  </sheetData>
  <dataConsolidate/>
  <mergeCells count="36">
    <mergeCell ref="K27:L27"/>
    <mergeCell ref="K28:L28"/>
    <mergeCell ref="K29:L29"/>
    <mergeCell ref="K30:L30"/>
    <mergeCell ref="K33:L33"/>
    <mergeCell ref="K31:L31"/>
    <mergeCell ref="K32:L32"/>
    <mergeCell ref="A5:A8"/>
    <mergeCell ref="B6:B8"/>
    <mergeCell ref="H6:H8"/>
    <mergeCell ref="C6:C7"/>
    <mergeCell ref="D6:D8"/>
    <mergeCell ref="E6:E8"/>
    <mergeCell ref="F6:F8"/>
    <mergeCell ref="G6:G8"/>
    <mergeCell ref="K24:L24"/>
    <mergeCell ref="K25:L25"/>
    <mergeCell ref="K26:L26"/>
    <mergeCell ref="K23:L23"/>
    <mergeCell ref="J6:J8"/>
    <mergeCell ref="K6:K8"/>
    <mergeCell ref="K21:L21"/>
    <mergeCell ref="K22:L22"/>
    <mergeCell ref="R7:T7"/>
    <mergeCell ref="E1:I1"/>
    <mergeCell ref="E2:I2"/>
    <mergeCell ref="E3:I3"/>
    <mergeCell ref="I6:I7"/>
    <mergeCell ref="L5:L8"/>
    <mergeCell ref="N1:Q1"/>
    <mergeCell ref="M6:M7"/>
    <mergeCell ref="Q5:Q8"/>
    <mergeCell ref="M5:O5"/>
    <mergeCell ref="N6:O6"/>
    <mergeCell ref="N2:Q2"/>
    <mergeCell ref="P5:P8"/>
  </mergeCells>
  <conditionalFormatting sqref="R9 R12:R13">
    <cfRule type="cellIs" dxfId="86" priority="107" stopIfTrue="1" operator="equal">
      <formula>"OK"</formula>
    </cfRule>
    <cfRule type="cellIs" dxfId="85" priority="108" stopIfTrue="1" operator="equal">
      <formula>"!chyba!"</formula>
    </cfRule>
  </conditionalFormatting>
  <conditionalFormatting sqref="AR9:BA9 V9:AE9 AG9:AP9 AG12:AP13 V12:AE13 AR12:BA13">
    <cfRule type="cellIs" dxfId="84" priority="109" stopIfTrue="1" operator="notEqual">
      <formula>FALSE</formula>
    </cfRule>
  </conditionalFormatting>
  <conditionalFormatting sqref="F9 F12">
    <cfRule type="cellIs" dxfId="83" priority="111" stopIfTrue="1" operator="equal">
      <formula>"ZPF"</formula>
    </cfRule>
    <cfRule type="cellIs" dxfId="82" priority="112" stopIfTrue="1" operator="equal">
      <formula>"LPF"</formula>
    </cfRule>
  </conditionalFormatting>
  <conditionalFormatting sqref="S9:T9 S12:T13">
    <cfRule type="cellIs" dxfId="81" priority="113" stopIfTrue="1" operator="greaterThan">
      <formula>5</formula>
    </cfRule>
    <cfRule type="cellIs" dxfId="80" priority="114" stopIfTrue="1" operator="equal">
      <formula>0</formula>
    </cfRule>
    <cfRule type="cellIs" dxfId="79" priority="115" stopIfTrue="1" operator="lessThan">
      <formula>5</formula>
    </cfRule>
  </conditionalFormatting>
  <conditionalFormatting sqref="C9 H9 H12 C12">
    <cfRule type="cellIs" dxfId="78" priority="124" stopIfTrue="1" operator="equal">
      <formula>SUM($M9:$O9)</formula>
    </cfRule>
  </conditionalFormatting>
  <conditionalFormatting sqref="M35:P35">
    <cfRule type="cellIs" dxfId="77" priority="105" stopIfTrue="1" operator="equal">
      <formula>"OK"</formula>
    </cfRule>
    <cfRule type="cellIs" dxfId="76" priority="106" stopIfTrue="1" operator="equal">
      <formula>"!chyba!"</formula>
    </cfRule>
  </conditionalFormatting>
  <conditionalFormatting sqref="F13">
    <cfRule type="cellIs" dxfId="75" priority="102" stopIfTrue="1" operator="equal">
      <formula>"ZPF"</formula>
    </cfRule>
    <cfRule type="cellIs" dxfId="74" priority="103" stopIfTrue="1" operator="equal">
      <formula>"LPF"</formula>
    </cfRule>
  </conditionalFormatting>
  <conditionalFormatting sqref="H13 C13">
    <cfRule type="cellIs" dxfId="73" priority="104" stopIfTrue="1" operator="equal">
      <formula>SUM($M13:$O13)</formula>
    </cfRule>
  </conditionalFormatting>
  <conditionalFormatting sqref="R14">
    <cfRule type="cellIs" dxfId="72" priority="96" stopIfTrue="1" operator="equal">
      <formula>"OK"</formula>
    </cfRule>
    <cfRule type="cellIs" dxfId="71" priority="97" stopIfTrue="1" operator="equal">
      <formula>"!chyba!"</formula>
    </cfRule>
  </conditionalFormatting>
  <conditionalFormatting sqref="AR14:BA14 V14:AE14 AG14:AP14">
    <cfRule type="cellIs" dxfId="70" priority="98" stopIfTrue="1" operator="notEqual">
      <formula>FALSE</formula>
    </cfRule>
  </conditionalFormatting>
  <conditionalFormatting sqref="S14:T14">
    <cfRule type="cellIs" dxfId="69" priority="99" stopIfTrue="1" operator="greaterThan">
      <formula>5</formula>
    </cfRule>
    <cfRule type="cellIs" dxfId="68" priority="100" stopIfTrue="1" operator="equal">
      <formula>0</formula>
    </cfRule>
    <cfRule type="cellIs" dxfId="67" priority="101" stopIfTrue="1" operator="lessThan">
      <formula>5</formula>
    </cfRule>
  </conditionalFormatting>
  <conditionalFormatting sqref="F14">
    <cfRule type="cellIs" dxfId="66" priority="93" stopIfTrue="1" operator="equal">
      <formula>"ZPF"</formula>
    </cfRule>
    <cfRule type="cellIs" dxfId="65" priority="94" stopIfTrue="1" operator="equal">
      <formula>"LPF"</formula>
    </cfRule>
  </conditionalFormatting>
  <conditionalFormatting sqref="H14 C14">
    <cfRule type="cellIs" dxfId="64" priority="95" stopIfTrue="1" operator="equal">
      <formula>SUM($M14:$O14)</formula>
    </cfRule>
  </conditionalFormatting>
  <conditionalFormatting sqref="R17">
    <cfRule type="cellIs" dxfId="63" priority="78" stopIfTrue="1" operator="equal">
      <formula>"OK"</formula>
    </cfRule>
    <cfRule type="cellIs" dxfId="62" priority="79" stopIfTrue="1" operator="equal">
      <formula>"!chyba!"</formula>
    </cfRule>
  </conditionalFormatting>
  <conditionalFormatting sqref="AR17:BA17 V17:AE17 AG17:AP17">
    <cfRule type="cellIs" dxfId="61" priority="80" stopIfTrue="1" operator="notEqual">
      <formula>FALSE</formula>
    </cfRule>
  </conditionalFormatting>
  <conditionalFormatting sqref="S17:T17">
    <cfRule type="cellIs" dxfId="60" priority="81" stopIfTrue="1" operator="greaterThan">
      <formula>5</formula>
    </cfRule>
    <cfRule type="cellIs" dxfId="59" priority="82" stopIfTrue="1" operator="equal">
      <formula>0</formula>
    </cfRule>
    <cfRule type="cellIs" dxfId="58" priority="83" stopIfTrue="1" operator="lessThan">
      <formula>5</formula>
    </cfRule>
  </conditionalFormatting>
  <conditionalFormatting sqref="F17">
    <cfRule type="cellIs" dxfId="57" priority="75" stopIfTrue="1" operator="equal">
      <formula>"ZPF"</formula>
    </cfRule>
    <cfRule type="cellIs" dxfId="56" priority="76" stopIfTrue="1" operator="equal">
      <formula>"LPF"</formula>
    </cfRule>
  </conditionalFormatting>
  <conditionalFormatting sqref="H17 C17">
    <cfRule type="cellIs" dxfId="55" priority="77" stopIfTrue="1" operator="equal">
      <formula>SUM($M17:$O17)</formula>
    </cfRule>
  </conditionalFormatting>
  <conditionalFormatting sqref="R18">
    <cfRule type="cellIs" dxfId="54" priority="69" stopIfTrue="1" operator="equal">
      <formula>"OK"</formula>
    </cfRule>
    <cfRule type="cellIs" dxfId="53" priority="70" stopIfTrue="1" operator="equal">
      <formula>"!chyba!"</formula>
    </cfRule>
  </conditionalFormatting>
  <conditionalFormatting sqref="AR18:BA18 V18:AE18 AG18:AP18">
    <cfRule type="cellIs" dxfId="52" priority="71" stopIfTrue="1" operator="notEqual">
      <formula>FALSE</formula>
    </cfRule>
  </conditionalFormatting>
  <conditionalFormatting sqref="S18:T18">
    <cfRule type="cellIs" dxfId="51" priority="72" stopIfTrue="1" operator="greaterThan">
      <formula>5</formula>
    </cfRule>
    <cfRule type="cellIs" dxfId="50" priority="73" stopIfTrue="1" operator="equal">
      <formula>0</formula>
    </cfRule>
    <cfRule type="cellIs" dxfId="49" priority="74" stopIfTrue="1" operator="lessThan">
      <formula>5</formula>
    </cfRule>
  </conditionalFormatting>
  <conditionalFormatting sqref="F18">
    <cfRule type="cellIs" dxfId="48" priority="66" stopIfTrue="1" operator="equal">
      <formula>"ZPF"</formula>
    </cfRule>
    <cfRule type="cellIs" dxfId="47" priority="67" stopIfTrue="1" operator="equal">
      <formula>"LPF"</formula>
    </cfRule>
  </conditionalFormatting>
  <conditionalFormatting sqref="H18 C18">
    <cfRule type="cellIs" dxfId="46" priority="68" stopIfTrue="1" operator="equal">
      <formula>SUM($M18:$O18)</formula>
    </cfRule>
  </conditionalFormatting>
  <conditionalFormatting sqref="R15">
    <cfRule type="cellIs" dxfId="45" priority="51" stopIfTrue="1" operator="equal">
      <formula>"OK"</formula>
    </cfRule>
    <cfRule type="cellIs" dxfId="44" priority="52" stopIfTrue="1" operator="equal">
      <formula>"!chyba!"</formula>
    </cfRule>
  </conditionalFormatting>
  <conditionalFormatting sqref="AR15:BA15 V15:AE15 AG15:AP15">
    <cfRule type="cellIs" dxfId="43" priority="53" stopIfTrue="1" operator="notEqual">
      <formula>FALSE</formula>
    </cfRule>
  </conditionalFormatting>
  <conditionalFormatting sqref="S15:T15">
    <cfRule type="cellIs" dxfId="42" priority="54" stopIfTrue="1" operator="greaterThan">
      <formula>5</formula>
    </cfRule>
    <cfRule type="cellIs" dxfId="41" priority="55" stopIfTrue="1" operator="equal">
      <formula>0</formula>
    </cfRule>
    <cfRule type="cellIs" dxfId="40" priority="56" stopIfTrue="1" operator="lessThan">
      <formula>5</formula>
    </cfRule>
  </conditionalFormatting>
  <conditionalFormatting sqref="F15">
    <cfRule type="cellIs" dxfId="39" priority="48" stopIfTrue="1" operator="equal">
      <formula>"ZPF"</formula>
    </cfRule>
    <cfRule type="cellIs" dxfId="38" priority="49" stopIfTrue="1" operator="equal">
      <formula>"LPF"</formula>
    </cfRule>
  </conditionalFormatting>
  <conditionalFormatting sqref="H15 C15">
    <cfRule type="cellIs" dxfId="37" priority="50" stopIfTrue="1" operator="equal">
      <formula>SUM($M15:$O15)</formula>
    </cfRule>
  </conditionalFormatting>
  <conditionalFormatting sqref="R10">
    <cfRule type="cellIs" dxfId="36" priority="42" stopIfTrue="1" operator="equal">
      <formula>"OK"</formula>
    </cfRule>
    <cfRule type="cellIs" dxfId="35" priority="43" stopIfTrue="1" operator="equal">
      <formula>"!chyba!"</formula>
    </cfRule>
  </conditionalFormatting>
  <conditionalFormatting sqref="AG10:AP10 V10:AE10 AR10:BA10">
    <cfRule type="cellIs" dxfId="34" priority="44" stopIfTrue="1" operator="notEqual">
      <formula>FALSE</formula>
    </cfRule>
  </conditionalFormatting>
  <conditionalFormatting sqref="S10:T10">
    <cfRule type="cellIs" dxfId="33" priority="45" stopIfTrue="1" operator="greaterThan">
      <formula>5</formula>
    </cfRule>
    <cfRule type="cellIs" dxfId="32" priority="46" stopIfTrue="1" operator="equal">
      <formula>0</formula>
    </cfRule>
    <cfRule type="cellIs" dxfId="31" priority="47" stopIfTrue="1" operator="lessThan">
      <formula>5</formula>
    </cfRule>
  </conditionalFormatting>
  <conditionalFormatting sqref="F10">
    <cfRule type="cellIs" dxfId="30" priority="39" stopIfTrue="1" operator="equal">
      <formula>"ZPF"</formula>
    </cfRule>
    <cfRule type="cellIs" dxfId="29" priority="40" stopIfTrue="1" operator="equal">
      <formula>"LPF"</formula>
    </cfRule>
  </conditionalFormatting>
  <conditionalFormatting sqref="H10 C10">
    <cfRule type="cellIs" dxfId="28" priority="41" stopIfTrue="1" operator="equal">
      <formula>SUM($M10:$O10)</formula>
    </cfRule>
  </conditionalFormatting>
  <conditionalFormatting sqref="R11">
    <cfRule type="cellIs" dxfId="27" priority="33" stopIfTrue="1" operator="equal">
      <formula>"OK"</formula>
    </cfRule>
    <cfRule type="cellIs" dxfId="26" priority="34" stopIfTrue="1" operator="equal">
      <formula>"!chyba!"</formula>
    </cfRule>
  </conditionalFormatting>
  <conditionalFormatting sqref="AG11:AP11 V11:AE11 AR11:BA11">
    <cfRule type="cellIs" dxfId="25" priority="35" stopIfTrue="1" operator="notEqual">
      <formula>FALSE</formula>
    </cfRule>
  </conditionalFormatting>
  <conditionalFormatting sqref="S11:T11">
    <cfRule type="cellIs" dxfId="24" priority="36" stopIfTrue="1" operator="greaterThan">
      <formula>5</formula>
    </cfRule>
    <cfRule type="cellIs" dxfId="23" priority="37" stopIfTrue="1" operator="equal">
      <formula>0</formula>
    </cfRule>
    <cfRule type="cellIs" dxfId="22" priority="38" stopIfTrue="1" operator="lessThan">
      <formula>5</formula>
    </cfRule>
  </conditionalFormatting>
  <conditionalFormatting sqref="F11">
    <cfRule type="cellIs" dxfId="21" priority="30" stopIfTrue="1" operator="equal">
      <formula>"ZPF"</formula>
    </cfRule>
    <cfRule type="cellIs" dxfId="20" priority="31" stopIfTrue="1" operator="equal">
      <formula>"LPF"</formula>
    </cfRule>
  </conditionalFormatting>
  <conditionalFormatting sqref="H11 C11">
    <cfRule type="cellIs" dxfId="19" priority="32" stopIfTrue="1" operator="equal">
      <formula>SUM($M11:$O11)</formula>
    </cfRule>
  </conditionalFormatting>
  <conditionalFormatting sqref="R16">
    <cfRule type="cellIs" dxfId="18" priority="24" stopIfTrue="1" operator="equal">
      <formula>"OK"</formula>
    </cfRule>
    <cfRule type="cellIs" dxfId="17" priority="25" stopIfTrue="1" operator="equal">
      <formula>"!chyba!"</formula>
    </cfRule>
  </conditionalFormatting>
  <conditionalFormatting sqref="AR16:BA16 V16:AE16 AG16:AP16">
    <cfRule type="cellIs" dxfId="16" priority="26" stopIfTrue="1" operator="notEqual">
      <formula>FALSE</formula>
    </cfRule>
  </conditionalFormatting>
  <conditionalFormatting sqref="S16:T16">
    <cfRule type="cellIs" dxfId="15" priority="27" stopIfTrue="1" operator="greaterThan">
      <formula>5</formula>
    </cfRule>
    <cfRule type="cellIs" dxfId="14" priority="28" stopIfTrue="1" operator="equal">
      <formula>0</formula>
    </cfRule>
    <cfRule type="cellIs" dxfId="13" priority="29" stopIfTrue="1" operator="lessThan">
      <formula>5</formula>
    </cfRule>
  </conditionalFormatting>
  <conditionalFormatting sqref="F16">
    <cfRule type="cellIs" dxfId="12" priority="21" stopIfTrue="1" operator="equal">
      <formula>"ZPF"</formula>
    </cfRule>
    <cfRule type="cellIs" dxfId="11" priority="22" stopIfTrue="1" operator="equal">
      <formula>"LPF"</formula>
    </cfRule>
  </conditionalFormatting>
  <conditionalFormatting sqref="H16 C16">
    <cfRule type="cellIs" dxfId="10" priority="23" stopIfTrue="1" operator="equal">
      <formula>SUM($M16:$O16)</formula>
    </cfRule>
  </conditionalFormatting>
  <conditionalFormatting sqref="R19">
    <cfRule type="cellIs" dxfId="9" priority="6" stopIfTrue="1" operator="equal">
      <formula>"OK"</formula>
    </cfRule>
    <cfRule type="cellIs" dxfId="8" priority="7" stopIfTrue="1" operator="equal">
      <formula>"!chyba!"</formula>
    </cfRule>
  </conditionalFormatting>
  <conditionalFormatting sqref="AR19:BA19 V19:AE19 AG19:AP19">
    <cfRule type="cellIs" dxfId="7" priority="8" stopIfTrue="1" operator="notEqual">
      <formula>FALSE</formula>
    </cfRule>
  </conditionalFormatting>
  <conditionalFormatting sqref="S19:T19">
    <cfRule type="cellIs" dxfId="6" priority="9" stopIfTrue="1" operator="greaterThan">
      <formula>5</formula>
    </cfRule>
    <cfRule type="cellIs" dxfId="5" priority="10" stopIfTrue="1" operator="equal">
      <formula>0</formula>
    </cfRule>
    <cfRule type="cellIs" dxfId="4" priority="11" stopIfTrue="1" operator="lessThan">
      <formula>5</formula>
    </cfRule>
  </conditionalFormatting>
  <conditionalFormatting sqref="F19">
    <cfRule type="cellIs" dxfId="3" priority="3" stopIfTrue="1" operator="equal">
      <formula>"ZPF"</formula>
    </cfRule>
    <cfRule type="cellIs" dxfId="2" priority="4" stopIfTrue="1" operator="equal">
      <formula>"LPF"</formula>
    </cfRule>
  </conditionalFormatting>
  <conditionalFormatting sqref="H19">
    <cfRule type="cellIs" dxfId="1" priority="5" stopIfTrue="1" operator="equal">
      <formula>SUM($M19:$O19)</formula>
    </cfRule>
  </conditionalFormatting>
  <conditionalFormatting sqref="C19">
    <cfRule type="cellIs" dxfId="0" priority="1" stopIfTrue="1" operator="equal">
      <formula>SUM($M19:$O19)</formula>
    </cfRule>
  </conditionalFormatting>
  <printOptions horizontalCentered="1"/>
  <pageMargins left="3.937007874015748E-2" right="0.23622047244094488" top="0.3543307086614173" bottom="0.3543307086614173" header="0.31496062992125984" footer="0.31496062992125984"/>
  <pageSetup paperSize="9" scale="76" orientation="landscape" r:id="rId1"/>
  <headerFooter alignWithMargins="0">
    <oddFooter>&amp;L&amp;6&amp;A&amp;CStránka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KÚ Choteč u Prahy</vt:lpstr>
      <vt:lpstr>'KÚ Choteč u Prahy'!Názvy_tisku</vt:lpstr>
      <vt:lpstr>'KÚ Choteč u Prahy'!Oblast_tisku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Výpis ze souboru parcel</dc:title>
  <dc:creator>IR</dc:creator>
  <cp:lastModifiedBy>Horák David</cp:lastModifiedBy>
  <cp:lastPrinted>2016-12-09T12:55:44Z</cp:lastPrinted>
  <dcterms:created xsi:type="dcterms:W3CDTF">1998-11-25T13:41:23Z</dcterms:created>
  <dcterms:modified xsi:type="dcterms:W3CDTF">2016-12-13T12:26:25Z</dcterms:modified>
</cp:coreProperties>
</file>